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tabRatio="50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<sst xmlns="http://schemas.openxmlformats.org/spreadsheetml/2006/main" count="43" uniqueCount="38">
  <si>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Załącznik nr 9 do SIWZ</t>
  </si>
  <si>
    <t>FORMULARZ CENOWY - SPOSÓB OBLICZENIA WARTOŚCI ZAMÓWIENIA (CENA OFERTY)</t>
  </si>
  <si>
    <t xml:space="preserve">UWAGA - w celu obliczenia ceny oferty przyjęto następujące założenia: </t>
  </si>
  <si>
    <t xml:space="preserve"> Kredyt zostanie przelany na rachunek bankowy Gminy Włoszakowice w 3 transzach:</t>
  </si>
  <si>
    <t>Lp.</t>
  </si>
  <si>
    <t>Numer transzy</t>
  </si>
  <si>
    <t>Data uruchomienia transzy</t>
  </si>
  <si>
    <t>Kwota transzy 
(w PLN)</t>
  </si>
  <si>
    <t>Kwota uruchomionego kredytu (w PLN)</t>
  </si>
  <si>
    <t>1.</t>
  </si>
  <si>
    <t>transza nr 1</t>
  </si>
  <si>
    <t>2.</t>
  </si>
  <si>
    <t>transza nr 2</t>
  </si>
  <si>
    <t>3.</t>
  </si>
  <si>
    <t>transza nr 3</t>
  </si>
  <si>
    <r>
      <rPr>
        <b/>
        <sz val="11"/>
        <rFont val="Calibri"/>
        <family val="2"/>
      </rPr>
      <t xml:space="preserve">Do obliczenia kosztów oprocentowania (Ko) należy przyjąć  stawkę bazową </t>
    </r>
    <r>
      <rPr>
        <b/>
        <u val="single"/>
        <sz val="11"/>
        <rFont val="Calibri"/>
        <family val="2"/>
      </rPr>
      <t>WIBOR 1M z dn. 09.06.2020r. tj. 0,24 %</t>
    </r>
  </si>
  <si>
    <t>w % =</t>
  </si>
  <si>
    <t xml:space="preserve">Marża banku  (+ / -)  (m) </t>
  </si>
  <si>
    <t>(proszę uzupełnić)</t>
  </si>
  <si>
    <t>Koszt oprocentowania kredytu (Ko) - stawka bazowa + marża banku</t>
  </si>
  <si>
    <t xml:space="preserve">Kwota kredytu </t>
  </si>
  <si>
    <t>w PLN =</t>
  </si>
  <si>
    <t xml:space="preserve">Prowizja przygotowawcza (Pp) </t>
  </si>
  <si>
    <t>w %  =</t>
  </si>
  <si>
    <t>Tabela Nr 1</t>
  </si>
  <si>
    <t>termin płatności raty kapitałowej</t>
  </si>
  <si>
    <t>kwota spłaty raty kapitałowej</t>
  </si>
  <si>
    <t>Saldo zadłużenia z tytułu kredytu</t>
  </si>
  <si>
    <r>
      <rPr>
        <sz val="10"/>
        <color indexed="10"/>
        <rFont val="Calibri"/>
        <family val="2"/>
      </rPr>
      <t xml:space="preserve">Data uruchomienia transzy kredytu 
</t>
    </r>
    <r>
      <rPr>
        <sz val="10"/>
        <rFont val="Calibri"/>
        <family val="2"/>
      </rPr>
      <t xml:space="preserve">/ 
Data naliczenia odsetek </t>
    </r>
    <r>
      <rPr>
        <sz val="10"/>
        <color indexed="10"/>
        <rFont val="Calibri"/>
        <family val="2"/>
      </rPr>
      <t xml:space="preserve">Data uruchomienia transzy kredytu 
</t>
    </r>
    <r>
      <rPr>
        <sz val="10"/>
        <rFont val="Calibri"/>
        <family val="2"/>
      </rPr>
      <t xml:space="preserve">/ 
Data naliczenia odsetek </t>
    </r>
    <r>
      <rPr>
        <sz val="10"/>
        <color indexed="10"/>
        <rFont val="Calibri"/>
        <family val="2"/>
      </rPr>
      <t xml:space="preserve">Data uruchomienia transzy kredytu 
</t>
    </r>
    <r>
      <rPr>
        <sz val="10"/>
        <rFont val="Calibri"/>
        <family val="2"/>
      </rPr>
      <t xml:space="preserve">/ 
Data naliczenia odsetek </t>
    </r>
    <r>
      <rPr>
        <sz val="10"/>
        <color indexed="10"/>
        <rFont val="Calibri"/>
        <family val="2"/>
      </rPr>
      <t xml:space="preserve">Data uruchomienia transzy kredytu 
</t>
    </r>
    <r>
      <rPr>
        <sz val="10"/>
        <rFont val="Calibri"/>
        <family val="2"/>
      </rPr>
      <t xml:space="preserve">/ 
Data naliczenia odsetek </t>
    </r>
    <r>
      <rPr>
        <sz val="10"/>
        <color indexed="10"/>
        <rFont val="Calibri"/>
        <family val="2"/>
      </rPr>
      <t xml:space="preserve">Data uruchomienia transzy kredytu 
</t>
    </r>
    <r>
      <rPr>
        <sz val="10"/>
        <rFont val="Calibri"/>
        <family val="2"/>
      </rPr>
      <t xml:space="preserve">/ 
Data naliczenia odsetek </t>
    </r>
  </si>
  <si>
    <t>Koszty oprocentowania kredytu (Ko)</t>
  </si>
  <si>
    <t>Termin płatności odsetek</t>
  </si>
  <si>
    <t>stawka bazowa (WIBOR 1M) 
 + / - 
stała marża banku (m)stawka bazowa (WIBOR 1M) 
 + / - 
stała marża banku (m)stawka bazowa (WIBOR 1M) 
 + / - 
stała marża banku (m)stawka bazowa (WIBOR 1M) 
 + / - 
stała marża banku (m)stawka bazowa (WIBOR 1M) 
 + / - 
stała marża banku (m)</t>
  </si>
  <si>
    <t>Okres odsetkowy 
(od - do)Okres odsetkowy 
(od - do)Okres odsetkowy 
(od - do)Okres odsetkowy 
(od - do)Okres odsetkowy 
(od - do)</t>
  </si>
  <si>
    <t>20251-01-10</t>
  </si>
  <si>
    <t>RAZEM:</t>
  </si>
  <si>
    <t xml:space="preserve">Wartość zamówienia (Pp+ Ko), tj. cena oferty (Co) = </t>
  </si>
  <si>
    <t>W celu obliczenia ceny (za pomocą pliku Excela) należy wypełnić tylko komórki koloru zielonego</t>
  </si>
  <si>
    <t>W komórkach koloru żółtego wstawione są formuły, które wypełnią się automatycznie po wypełnieniu komórek koloru zielonego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</si>
</sst>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/mm/dd;@"/>
    <numFmt numFmtId="165" formatCode="d\ mmmm\ yyyy"/>
    <numFmt numFmtId="166" formatCode="yyyy\-mm\-dd"/>
    <numFmt numFmtId="167" formatCode="#,##0.00\ [$zł-415];[Red]\-#,##0.00\ [$zł-415]"/>
    <numFmt numFmtId="168" formatCode="0.0000"/>
    <numFmt numFmtId="169" formatCode="0.0%"/>
    <numFmt numFmtId="170" formatCode="#,##0.00&quot; zł&quot;"/>
  </numFmts>
  <fonts count="53">
    <font>
      <sz val="10"/>
      <name val="Arial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u val="single"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u val="single"/>
      <sz val="10"/>
      <name val="Calibri"/>
      <family val="2"/>
    </font>
    <font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/>
      <protection/>
    </xf>
    <xf numFmtId="4" fontId="1" fillId="0" borderId="0" xfId="44" applyNumberFormat="1" applyFont="1">
      <alignment/>
      <protection/>
    </xf>
    <xf numFmtId="0" fontId="1" fillId="0" borderId="0" xfId="44" applyFont="1" applyFill="1">
      <alignment/>
      <protection/>
    </xf>
    <xf numFmtId="0" fontId="1" fillId="33" borderId="0" xfId="44" applyFont="1" applyFill="1">
      <alignment/>
      <protection/>
    </xf>
    <xf numFmtId="0" fontId="1" fillId="33" borderId="0" xfId="44" applyFont="1" applyFill="1" applyAlignment="1">
      <alignment horizontal="center"/>
      <protection/>
    </xf>
    <xf numFmtId="4" fontId="1" fillId="33" borderId="0" xfId="44" applyNumberFormat="1" applyFont="1" applyFill="1">
      <alignment/>
      <protection/>
    </xf>
    <xf numFmtId="0" fontId="2" fillId="33" borderId="0" xfId="44" applyFont="1" applyFill="1">
      <alignment/>
      <protection/>
    </xf>
    <xf numFmtId="0" fontId="2" fillId="33" borderId="0" xfId="44" applyFont="1" applyFill="1" applyAlignment="1">
      <alignment horizontal="right"/>
      <protection/>
    </xf>
    <xf numFmtId="0" fontId="1" fillId="34" borderId="0" xfId="44" applyFont="1" applyFill="1">
      <alignment/>
      <protection/>
    </xf>
    <xf numFmtId="164" fontId="4" fillId="33" borderId="0" xfId="44" applyNumberFormat="1" applyFont="1" applyFill="1" applyAlignment="1">
      <alignment horizontal="left"/>
      <protection/>
    </xf>
    <xf numFmtId="4" fontId="5" fillId="33" borderId="0" xfId="44" applyNumberFormat="1" applyFont="1" applyFill="1">
      <alignment/>
      <protection/>
    </xf>
    <xf numFmtId="0" fontId="5" fillId="33" borderId="0" xfId="44" applyFont="1" applyFill="1">
      <alignment/>
      <protection/>
    </xf>
    <xf numFmtId="164" fontId="5" fillId="33" borderId="0" xfId="44" applyNumberFormat="1" applyFont="1" applyFill="1" applyAlignment="1">
      <alignment horizontal="left"/>
      <protection/>
    </xf>
    <xf numFmtId="0" fontId="6" fillId="33" borderId="0" xfId="44" applyFont="1" applyFill="1" applyAlignment="1">
      <alignment horizontal="left"/>
      <protection/>
    </xf>
    <xf numFmtId="0" fontId="7" fillId="33" borderId="0" xfId="44" applyFont="1" applyFill="1" applyAlignment="1">
      <alignment horizontal="center"/>
      <protection/>
    </xf>
    <xf numFmtId="165" fontId="8" fillId="33" borderId="10" xfId="44" applyNumberFormat="1" applyFont="1" applyFill="1" applyBorder="1" applyAlignment="1">
      <alignment horizontal="center" vertical="center"/>
      <protection/>
    </xf>
    <xf numFmtId="165" fontId="8" fillId="33" borderId="10" xfId="44" applyNumberFormat="1" applyFont="1" applyFill="1" applyBorder="1" applyAlignment="1">
      <alignment horizontal="center" vertical="center" wrapText="1"/>
      <protection/>
    </xf>
    <xf numFmtId="0" fontId="8" fillId="33" borderId="10" xfId="44" applyFont="1" applyFill="1" applyBorder="1" applyAlignment="1">
      <alignment horizontal="center" vertical="center" wrapText="1"/>
      <protection/>
    </xf>
    <xf numFmtId="0" fontId="9" fillId="33" borderId="0" xfId="44" applyFont="1" applyFill="1" applyBorder="1" applyAlignment="1">
      <alignment horizontal="center" vertical="center" wrapText="1"/>
      <protection/>
    </xf>
    <xf numFmtId="0" fontId="10" fillId="33" borderId="0" xfId="44" applyFont="1" applyFill="1">
      <alignment/>
      <protection/>
    </xf>
    <xf numFmtId="0" fontId="8" fillId="33" borderId="10" xfId="44" applyFont="1" applyFill="1" applyBorder="1" applyAlignment="1">
      <alignment horizontal="center" vertical="center"/>
      <protection/>
    </xf>
    <xf numFmtId="166" fontId="8" fillId="33" borderId="10" xfId="44" applyNumberFormat="1" applyFont="1" applyFill="1" applyBorder="1" applyAlignment="1">
      <alignment horizontal="center" vertical="center"/>
      <protection/>
    </xf>
    <xf numFmtId="4" fontId="8" fillId="35" borderId="11" xfId="44" applyNumberFormat="1" applyFont="1" applyFill="1" applyBorder="1" applyAlignment="1">
      <alignment horizontal="right" vertical="center"/>
      <protection/>
    </xf>
    <xf numFmtId="4" fontId="11" fillId="33" borderId="0" xfId="44" applyNumberFormat="1" applyFont="1" applyFill="1" applyBorder="1" applyAlignment="1">
      <alignment horizontal="center"/>
      <protection/>
    </xf>
    <xf numFmtId="0" fontId="5" fillId="33" borderId="0" xfId="44" applyFont="1" applyFill="1" applyBorder="1" applyAlignment="1">
      <alignment horizontal="left" vertical="center" wrapText="1"/>
      <protection/>
    </xf>
    <xf numFmtId="0" fontId="1" fillId="33" borderId="0" xfId="44" applyFont="1" applyFill="1" applyBorder="1" applyAlignment="1">
      <alignment horizontal="left" vertical="center" wrapText="1"/>
      <protection/>
    </xf>
    <xf numFmtId="0" fontId="5" fillId="33" borderId="12" xfId="44" applyFont="1" applyFill="1" applyBorder="1" applyAlignment="1">
      <alignment wrapText="1"/>
      <protection/>
    </xf>
    <xf numFmtId="0" fontId="5" fillId="33" borderId="12" xfId="44" applyFont="1" applyFill="1" applyBorder="1" applyAlignment="1">
      <alignment horizontal="center" vertical="center" wrapText="1"/>
      <protection/>
    </xf>
    <xf numFmtId="0" fontId="1" fillId="33" borderId="13" xfId="44" applyFont="1" applyFill="1" applyBorder="1" applyAlignment="1">
      <alignment horizontal="center" vertical="center" wrapText="1"/>
      <protection/>
    </xf>
    <xf numFmtId="10" fontId="13" fillId="35" borderId="14" xfId="53" applyNumberFormat="1" applyFont="1" applyFill="1" applyBorder="1" applyAlignment="1" applyProtection="1">
      <alignment horizontal="right" vertical="center"/>
      <protection/>
    </xf>
    <xf numFmtId="0" fontId="14" fillId="33" borderId="0" xfId="44" applyFont="1" applyFill="1">
      <alignment/>
      <protection/>
    </xf>
    <xf numFmtId="0" fontId="6" fillId="33" borderId="12" xfId="44" applyFont="1" applyFill="1" applyBorder="1" applyAlignment="1">
      <alignment horizontal="left"/>
      <protection/>
    </xf>
    <xf numFmtId="0" fontId="5" fillId="33" borderId="12" xfId="44" applyFont="1" applyFill="1" applyBorder="1" applyAlignment="1">
      <alignment horizontal="center" vertical="center"/>
      <protection/>
    </xf>
    <xf numFmtId="0" fontId="1" fillId="33" borderId="13" xfId="44" applyFont="1" applyFill="1" applyBorder="1" applyAlignment="1">
      <alignment horizontal="center" vertical="center"/>
      <protection/>
    </xf>
    <xf numFmtId="10" fontId="13" fillId="36" borderId="14" xfId="53" applyNumberFormat="1" applyFont="1" applyFill="1" applyBorder="1" applyAlignment="1" applyProtection="1">
      <alignment horizontal="right" vertical="center"/>
      <protection/>
    </xf>
    <xf numFmtId="0" fontId="5" fillId="33" borderId="0" xfId="44" applyFont="1" applyFill="1" applyAlignment="1">
      <alignment horizontal="center" vertical="center"/>
      <protection/>
    </xf>
    <xf numFmtId="0" fontId="1" fillId="33" borderId="0" xfId="44" applyFont="1" applyFill="1" applyAlignment="1">
      <alignment horizontal="center" vertical="center"/>
      <protection/>
    </xf>
    <xf numFmtId="0" fontId="15" fillId="33" borderId="0" xfId="44" applyFont="1" applyFill="1" applyAlignment="1">
      <alignment horizontal="center"/>
      <protection/>
    </xf>
    <xf numFmtId="0" fontId="16" fillId="33" borderId="0" xfId="44" applyFont="1" applyFill="1" applyAlignment="1">
      <alignment horizontal="center"/>
      <protection/>
    </xf>
    <xf numFmtId="4" fontId="5" fillId="33" borderId="12" xfId="44" applyNumberFormat="1" applyFont="1" applyFill="1" applyBorder="1" applyAlignment="1">
      <alignment horizontal="center" vertical="center"/>
      <protection/>
    </xf>
    <xf numFmtId="4" fontId="1" fillId="33" borderId="13" xfId="44" applyNumberFormat="1" applyFont="1" applyFill="1" applyBorder="1" applyAlignment="1">
      <alignment horizontal="center" vertical="center"/>
      <protection/>
    </xf>
    <xf numFmtId="0" fontId="5" fillId="33" borderId="0" xfId="44" applyFont="1" applyFill="1" applyAlignment="1">
      <alignment horizontal="left"/>
      <protection/>
    </xf>
    <xf numFmtId="0" fontId="5" fillId="33" borderId="0" xfId="44" applyFont="1" applyFill="1" applyAlignment="1">
      <alignment horizontal="right"/>
      <protection/>
    </xf>
    <xf numFmtId="4" fontId="5" fillId="33" borderId="0" xfId="44" applyNumberFormat="1" applyFont="1" applyFill="1" applyBorder="1" applyAlignment="1">
      <alignment horizontal="center" vertical="center"/>
      <protection/>
    </xf>
    <xf numFmtId="4" fontId="1" fillId="33" borderId="0" xfId="44" applyNumberFormat="1" applyFont="1" applyFill="1" applyBorder="1" applyAlignment="1">
      <alignment horizontal="center" vertical="center"/>
      <protection/>
    </xf>
    <xf numFmtId="4" fontId="1" fillId="33" borderId="12" xfId="44" applyNumberFormat="1" applyFont="1" applyFill="1" applyBorder="1" applyAlignment="1">
      <alignment horizontal="center" vertical="center"/>
      <protection/>
    </xf>
    <xf numFmtId="167" fontId="13" fillId="35" borderId="15" xfId="44" applyNumberFormat="1" applyFont="1" applyFill="1" applyBorder="1" applyAlignment="1">
      <alignment horizontal="right" vertical="center"/>
      <protection/>
    </xf>
    <xf numFmtId="0" fontId="11" fillId="33" borderId="0" xfId="44" applyFont="1" applyFill="1" applyAlignment="1">
      <alignment horizontal="left"/>
      <protection/>
    </xf>
    <xf numFmtId="10" fontId="13" fillId="36" borderId="14" xfId="53" applyNumberFormat="1" applyFont="1" applyFill="1" applyBorder="1" applyAlignment="1" applyProtection="1">
      <alignment horizontal="center" vertical="center"/>
      <protection/>
    </xf>
    <xf numFmtId="0" fontId="1" fillId="33" borderId="12" xfId="44" applyFont="1" applyFill="1" applyBorder="1" applyAlignment="1">
      <alignment horizontal="center" vertical="center"/>
      <protection/>
    </xf>
    <xf numFmtId="0" fontId="1" fillId="33" borderId="0" xfId="44" applyFont="1" applyFill="1" applyAlignment="1">
      <alignment horizontal="right" vertical="center"/>
      <protection/>
    </xf>
    <xf numFmtId="0" fontId="17" fillId="33" borderId="0" xfId="44" applyFont="1" applyFill="1" applyAlignment="1">
      <alignment horizontal="right"/>
      <protection/>
    </xf>
    <xf numFmtId="0" fontId="1" fillId="33" borderId="0" xfId="44" applyFont="1" applyFill="1" applyBorder="1">
      <alignment/>
      <protection/>
    </xf>
    <xf numFmtId="168" fontId="1" fillId="33" borderId="0" xfId="44" applyNumberFormat="1" applyFont="1" applyFill="1" applyBorder="1" applyAlignment="1">
      <alignment horizontal="left"/>
      <protection/>
    </xf>
    <xf numFmtId="0" fontId="11" fillId="33" borderId="16" xfId="44" applyFont="1" applyFill="1" applyBorder="1" applyAlignment="1">
      <alignment horizontal="right"/>
      <protection/>
    </xf>
    <xf numFmtId="0" fontId="1" fillId="33" borderId="10" xfId="44" applyFont="1" applyFill="1" applyBorder="1" applyAlignment="1">
      <alignment horizontal="center" wrapText="1"/>
      <protection/>
    </xf>
    <xf numFmtId="0" fontId="1" fillId="34" borderId="17" xfId="44" applyFont="1" applyFill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center"/>
      <protection/>
    </xf>
    <xf numFmtId="166" fontId="11" fillId="0" borderId="10" xfId="44" applyNumberFormat="1" applyFont="1" applyFill="1" applyBorder="1" applyAlignment="1">
      <alignment horizontal="center"/>
      <protection/>
    </xf>
    <xf numFmtId="167" fontId="11" fillId="0" borderId="10" xfId="44" applyNumberFormat="1" applyFont="1" applyFill="1" applyBorder="1" applyAlignment="1">
      <alignment horizontal="right"/>
      <protection/>
    </xf>
    <xf numFmtId="167" fontId="15" fillId="0" borderId="10" xfId="44" applyNumberFormat="1" applyFont="1" applyFill="1" applyBorder="1" applyAlignment="1">
      <alignment horizontal="right"/>
      <protection/>
    </xf>
    <xf numFmtId="166" fontId="18" fillId="0" borderId="10" xfId="44" applyNumberFormat="1" applyFont="1" applyFill="1" applyBorder="1" applyAlignment="1">
      <alignment horizontal="center"/>
      <protection/>
    </xf>
    <xf numFmtId="167" fontId="11" fillId="35" borderId="10" xfId="44" applyNumberFormat="1" applyFont="1" applyFill="1" applyBorder="1" applyAlignment="1">
      <alignment horizontal="right"/>
      <protection/>
    </xf>
    <xf numFmtId="166" fontId="1" fillId="0" borderId="10" xfId="44" applyNumberFormat="1" applyFont="1" applyFill="1" applyBorder="1" applyAlignment="1">
      <alignment horizontal="center"/>
      <protection/>
    </xf>
    <xf numFmtId="167" fontId="19" fillId="0" borderId="10" xfId="44" applyNumberFormat="1" applyFont="1" applyFill="1" applyBorder="1" applyAlignment="1">
      <alignment horizontal="center"/>
      <protection/>
    </xf>
    <xf numFmtId="167" fontId="13" fillId="35" borderId="10" xfId="44" applyNumberFormat="1" applyFont="1" applyFill="1" applyBorder="1" applyAlignment="1">
      <alignment horizontal="right"/>
      <protection/>
    </xf>
    <xf numFmtId="167" fontId="1" fillId="0" borderId="0" xfId="53" applyNumberFormat="1" applyFont="1" applyFill="1" applyBorder="1" applyAlignment="1" applyProtection="1">
      <alignment/>
      <protection/>
    </xf>
    <xf numFmtId="169" fontId="1" fillId="0" borderId="0" xfId="53" applyNumberFormat="1" applyFont="1" applyFill="1" applyBorder="1" applyAlignment="1" applyProtection="1">
      <alignment/>
      <protection/>
    </xf>
    <xf numFmtId="3" fontId="1" fillId="33" borderId="0" xfId="44" applyNumberFormat="1" applyFont="1" applyFill="1" applyBorder="1">
      <alignment/>
      <protection/>
    </xf>
    <xf numFmtId="0" fontId="18" fillId="33" borderId="0" xfId="44" applyFont="1" applyFill="1">
      <alignment/>
      <protection/>
    </xf>
    <xf numFmtId="170" fontId="20" fillId="35" borderId="18" xfId="44" applyNumberFormat="1" applyFont="1" applyFill="1" applyBorder="1">
      <alignment/>
      <protection/>
    </xf>
    <xf numFmtId="0" fontId="18" fillId="33" borderId="0" xfId="44" applyFont="1" applyFill="1" applyAlignment="1">
      <alignment horizontal="center"/>
      <protection/>
    </xf>
    <xf numFmtId="0" fontId="1" fillId="33" borderId="0" xfId="44" applyFont="1" applyFill="1" applyAlignment="1">
      <alignment horizontal="left"/>
      <protection/>
    </xf>
    <xf numFmtId="0" fontId="1" fillId="35" borderId="0" xfId="44" applyFont="1" applyFill="1">
      <alignment/>
      <protection/>
    </xf>
    <xf numFmtId="4" fontId="1" fillId="36" borderId="0" xfId="44" applyNumberFormat="1" applyFont="1" applyFill="1">
      <alignment/>
      <protection/>
    </xf>
    <xf numFmtId="0" fontId="1" fillId="36" borderId="0" xfId="44" applyFont="1" applyFill="1">
      <alignment/>
      <protection/>
    </xf>
    <xf numFmtId="0" fontId="3" fillId="33" borderId="0" xfId="44" applyFont="1" applyFill="1" applyBorder="1" applyAlignment="1">
      <alignment horizontal="center"/>
      <protection/>
    </xf>
    <xf numFmtId="0" fontId="8" fillId="33" borderId="17" xfId="44" applyFont="1" applyFill="1" applyBorder="1" applyAlignment="1">
      <alignment horizontal="center" vertical="center" wrapText="1"/>
      <protection/>
    </xf>
    <xf numFmtId="4" fontId="6" fillId="37" borderId="10" xfId="44" applyNumberFormat="1" applyFont="1" applyFill="1" applyBorder="1" applyAlignment="1">
      <alignment horizontal="center" vertical="center"/>
      <protection/>
    </xf>
    <xf numFmtId="0" fontId="6" fillId="33" borderId="10" xfId="44" applyFont="1" applyFill="1" applyBorder="1" applyAlignment="1">
      <alignment horizontal="left" vertical="center" wrapText="1"/>
      <protection/>
    </xf>
    <xf numFmtId="0" fontId="6" fillId="33" borderId="10" xfId="44" applyFont="1" applyFill="1" applyBorder="1" applyAlignment="1">
      <alignment horizontal="left" vertical="center"/>
      <protection/>
    </xf>
    <xf numFmtId="0" fontId="1" fillId="33" borderId="10" xfId="44" applyFont="1" applyFill="1" applyBorder="1" applyAlignment="1">
      <alignment horizontal="center" vertical="center" wrapText="1"/>
      <protection/>
    </xf>
    <xf numFmtId="0" fontId="18" fillId="33" borderId="10" xfId="44" applyFont="1" applyFill="1" applyBorder="1" applyAlignment="1">
      <alignment horizontal="center" vertical="center" wrapText="1"/>
      <protection/>
    </xf>
    <xf numFmtId="0" fontId="1" fillId="34" borderId="17" xfId="44" applyFont="1" applyFill="1" applyBorder="1" applyAlignment="1">
      <alignment horizontal="center" vertical="center" wrapText="1"/>
      <protection/>
    </xf>
    <xf numFmtId="0" fontId="13" fillId="33" borderId="10" xfId="44" applyFont="1" applyFill="1" applyBorder="1" applyAlignment="1">
      <alignment horizontal="center"/>
      <protection/>
    </xf>
    <xf numFmtId="0" fontId="20" fillId="33" borderId="14" xfId="44" applyFont="1" applyFill="1" applyBorder="1" applyAlignment="1">
      <alignment horizontal="left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FF8"/>
      <rgbColor rgb="00FF0000"/>
      <rgbColor rgb="0038E8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6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7.421875" style="1" customWidth="1"/>
    <col min="2" max="2" width="4.7109375" style="1" customWidth="1"/>
    <col min="3" max="3" width="12.28125" style="2" customWidth="1"/>
    <col min="4" max="4" width="14.421875" style="1" customWidth="1"/>
    <col min="5" max="5" width="17.421875" style="1" customWidth="1"/>
    <col min="6" max="6" width="19.57421875" style="2" customWidth="1"/>
    <col min="7" max="7" width="27.57421875" style="3" customWidth="1"/>
    <col min="8" max="8" width="12.28125" style="3" customWidth="1"/>
    <col min="9" max="9" width="10.8515625" style="3" customWidth="1"/>
    <col min="10" max="10" width="15.00390625" style="1" customWidth="1"/>
    <col min="11" max="13" width="9.140625" style="4" customWidth="1"/>
    <col min="14" max="14" width="12.140625" style="4" customWidth="1"/>
    <col min="15" max="55" width="9.140625" style="4" customWidth="1"/>
    <col min="56" max="16384" width="9.140625" style="1" customWidth="1"/>
  </cols>
  <sheetData>
    <row r="1" spans="1:55" s="10" customFormat="1" ht="15.75">
      <c r="A1" s="5"/>
      <c r="B1" s="5"/>
      <c r="C1" s="6"/>
      <c r="D1" s="5"/>
      <c r="E1" s="5"/>
      <c r="F1" s="6"/>
      <c r="G1" s="7"/>
      <c r="H1" s="7"/>
      <c r="I1" s="8"/>
      <c r="J1" s="9" t="s">
        <v>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s="10" customFormat="1" ht="21" customHeight="1">
      <c r="A2" s="5"/>
      <c r="B2" s="5"/>
      <c r="C2" s="6"/>
      <c r="D2" s="5"/>
      <c r="E2" s="5"/>
      <c r="F2" s="6"/>
      <c r="G2" s="7"/>
      <c r="H2" s="7"/>
      <c r="I2" s="7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10" ht="18.75">
      <c r="A3" s="5"/>
      <c r="B3" s="5"/>
      <c r="C3" s="78" t="s">
        <v>1</v>
      </c>
      <c r="D3" s="78"/>
      <c r="E3" s="78"/>
      <c r="F3" s="78"/>
      <c r="G3" s="78"/>
      <c r="H3" s="78"/>
      <c r="I3" s="78"/>
      <c r="J3" s="78"/>
    </row>
    <row r="4" spans="1:10" ht="20.25" customHeight="1">
      <c r="A4" s="5"/>
      <c r="B4" s="11" t="s">
        <v>2</v>
      </c>
      <c r="C4" s="12"/>
      <c r="D4" s="13"/>
      <c r="E4" s="13"/>
      <c r="F4" s="14"/>
      <c r="G4" s="12"/>
      <c r="H4" s="12"/>
      <c r="I4" s="7"/>
      <c r="J4" s="5"/>
    </row>
    <row r="5" spans="1:10" ht="21.75" customHeight="1">
      <c r="A5" s="5"/>
      <c r="B5" s="15" t="s">
        <v>3</v>
      </c>
      <c r="C5" s="12"/>
      <c r="D5" s="13"/>
      <c r="E5" s="13"/>
      <c r="F5" s="16"/>
      <c r="G5" s="12"/>
      <c r="H5" s="12"/>
      <c r="I5" s="7"/>
      <c r="J5" s="5"/>
    </row>
    <row r="6" spans="1:10" ht="63.75" customHeight="1">
      <c r="A6" s="5"/>
      <c r="B6" s="17" t="s">
        <v>4</v>
      </c>
      <c r="C6" s="18" t="s">
        <v>5</v>
      </c>
      <c r="D6" s="18" t="s">
        <v>6</v>
      </c>
      <c r="E6" s="19" t="s">
        <v>7</v>
      </c>
      <c r="F6" s="79" t="s">
        <v>8</v>
      </c>
      <c r="G6" s="79"/>
      <c r="H6" s="79"/>
      <c r="I6" s="20"/>
      <c r="J6" s="5"/>
    </row>
    <row r="7" spans="1:10" ht="18.75" customHeight="1">
      <c r="A7" s="21"/>
      <c r="B7" s="22" t="s">
        <v>9</v>
      </c>
      <c r="C7" s="17" t="s">
        <v>10</v>
      </c>
      <c r="D7" s="23">
        <v>44084</v>
      </c>
      <c r="E7" s="24">
        <v>600000</v>
      </c>
      <c r="F7" s="80">
        <f>E7+E9+E8</f>
        <v>3000000</v>
      </c>
      <c r="G7" s="80"/>
      <c r="H7" s="80"/>
      <c r="I7" s="25"/>
      <c r="J7" s="5"/>
    </row>
    <row r="8" spans="1:10" ht="18.75" customHeight="1">
      <c r="A8" s="21"/>
      <c r="B8" s="22" t="s">
        <v>11</v>
      </c>
      <c r="C8" s="17" t="s">
        <v>12</v>
      </c>
      <c r="D8" s="23">
        <v>44104</v>
      </c>
      <c r="E8" s="24">
        <v>1400000</v>
      </c>
      <c r="F8" s="80"/>
      <c r="G8" s="80"/>
      <c r="H8" s="80"/>
      <c r="I8" s="25"/>
      <c r="J8" s="5"/>
    </row>
    <row r="9" spans="1:10" ht="18.75" customHeight="1">
      <c r="A9" s="21"/>
      <c r="B9" s="22" t="s">
        <v>13</v>
      </c>
      <c r="C9" s="17" t="s">
        <v>14</v>
      </c>
      <c r="D9" s="23">
        <v>44196</v>
      </c>
      <c r="E9" s="24">
        <v>1000000</v>
      </c>
      <c r="F9" s="80"/>
      <c r="G9" s="80"/>
      <c r="H9" s="80"/>
      <c r="I9" s="25"/>
      <c r="J9" s="5"/>
    </row>
    <row r="10" spans="1:10" ht="12.75" customHeight="1">
      <c r="A10" s="5"/>
      <c r="B10" s="13"/>
      <c r="C10" s="26"/>
      <c r="D10" s="26"/>
      <c r="E10" s="26"/>
      <c r="F10" s="26"/>
      <c r="G10" s="26"/>
      <c r="H10" s="26"/>
      <c r="I10" s="27"/>
      <c r="J10" s="5"/>
    </row>
    <row r="11" spans="1:10" ht="33" customHeight="1">
      <c r="A11" s="5"/>
      <c r="B11" s="81" t="s">
        <v>15</v>
      </c>
      <c r="C11" s="81"/>
      <c r="D11" s="81"/>
      <c r="E11" s="81"/>
      <c r="F11" s="81"/>
      <c r="G11" s="28"/>
      <c r="H11" s="29" t="s">
        <v>16</v>
      </c>
      <c r="I11" s="30"/>
      <c r="J11" s="31"/>
    </row>
    <row r="12" spans="1:10" ht="15.75">
      <c r="A12" s="5"/>
      <c r="B12" s="13"/>
      <c r="C12" s="13"/>
      <c r="D12" s="13"/>
      <c r="E12" s="13"/>
      <c r="F12" s="13"/>
      <c r="G12" s="13"/>
      <c r="H12" s="13"/>
      <c r="I12" s="5"/>
      <c r="J12" s="32"/>
    </row>
    <row r="13" spans="1:10" ht="27" customHeight="1">
      <c r="A13" s="5"/>
      <c r="B13" s="82" t="s">
        <v>17</v>
      </c>
      <c r="C13" s="82"/>
      <c r="D13" s="82"/>
      <c r="E13" s="82"/>
      <c r="F13" s="82"/>
      <c r="G13" s="33"/>
      <c r="H13" s="34" t="s">
        <v>16</v>
      </c>
      <c r="I13" s="35"/>
      <c r="J13" s="36"/>
    </row>
    <row r="14" spans="1:10" ht="15">
      <c r="A14" s="5"/>
      <c r="B14" s="13"/>
      <c r="C14" s="13"/>
      <c r="D14" s="13"/>
      <c r="E14" s="13"/>
      <c r="F14" s="13"/>
      <c r="G14" s="15"/>
      <c r="H14" s="37"/>
      <c r="I14" s="38"/>
      <c r="J14" s="39" t="s">
        <v>18</v>
      </c>
    </row>
    <row r="15" spans="1:10" ht="15.75">
      <c r="A15" s="5"/>
      <c r="B15" s="13"/>
      <c r="C15" s="13"/>
      <c r="D15" s="13"/>
      <c r="E15" s="13"/>
      <c r="F15" s="13"/>
      <c r="G15" s="15"/>
      <c r="H15" s="37"/>
      <c r="I15" s="38"/>
      <c r="J15" s="40"/>
    </row>
    <row r="16" spans="1:10" ht="27.75" customHeight="1">
      <c r="A16" s="5"/>
      <c r="B16" s="81" t="s">
        <v>19</v>
      </c>
      <c r="C16" s="81"/>
      <c r="D16" s="81"/>
      <c r="E16" s="81"/>
      <c r="F16" s="81"/>
      <c r="G16" s="33"/>
      <c r="H16" s="41" t="s">
        <v>16</v>
      </c>
      <c r="I16" s="42"/>
      <c r="J16" s="31">
        <f>J11+J13</f>
        <v>0</v>
      </c>
    </row>
    <row r="17" spans="1:10" ht="15.75">
      <c r="A17" s="5"/>
      <c r="B17" s="13"/>
      <c r="C17" s="43"/>
      <c r="D17" s="13"/>
      <c r="E17" s="13"/>
      <c r="F17" s="13"/>
      <c r="G17" s="44"/>
      <c r="H17" s="45"/>
      <c r="I17" s="46"/>
      <c r="J17" s="32"/>
    </row>
    <row r="18" spans="1:10" ht="27.75" customHeight="1">
      <c r="A18" s="5"/>
      <c r="B18" s="82" t="s">
        <v>20</v>
      </c>
      <c r="C18" s="82"/>
      <c r="D18" s="82"/>
      <c r="E18" s="82"/>
      <c r="F18" s="82"/>
      <c r="G18" s="34"/>
      <c r="H18" s="41" t="s">
        <v>21</v>
      </c>
      <c r="I18" s="47"/>
      <c r="J18" s="48">
        <v>3000000</v>
      </c>
    </row>
    <row r="19" spans="1:10" ht="15.75">
      <c r="A19" s="5"/>
      <c r="B19" s="5"/>
      <c r="C19" s="49"/>
      <c r="D19" s="5"/>
      <c r="E19" s="5"/>
      <c r="F19" s="5"/>
      <c r="G19" s="5"/>
      <c r="H19" s="38"/>
      <c r="I19" s="38"/>
      <c r="J19" s="32"/>
    </row>
    <row r="20" spans="1:10" ht="27.75" customHeight="1">
      <c r="A20" s="5"/>
      <c r="B20" s="82" t="s">
        <v>22</v>
      </c>
      <c r="C20" s="82"/>
      <c r="D20" s="82"/>
      <c r="E20" s="82"/>
      <c r="F20" s="34" t="s">
        <v>23</v>
      </c>
      <c r="G20" s="50"/>
      <c r="H20" s="34" t="s">
        <v>21</v>
      </c>
      <c r="I20" s="51"/>
      <c r="J20" s="48">
        <f>J18*G20</f>
        <v>0</v>
      </c>
    </row>
    <row r="21" spans="1:10" ht="12.75">
      <c r="A21" s="5"/>
      <c r="B21" s="5"/>
      <c r="C21" s="6"/>
      <c r="D21" s="5"/>
      <c r="E21" s="5"/>
      <c r="F21" s="6"/>
      <c r="G21" s="39" t="s">
        <v>18</v>
      </c>
      <c r="H21" s="5"/>
      <c r="I21" s="5"/>
      <c r="J21" s="52"/>
    </row>
    <row r="22" spans="1:10" ht="21.75" customHeight="1">
      <c r="A22" s="5"/>
      <c r="B22" s="5"/>
      <c r="C22" s="6"/>
      <c r="D22" s="5"/>
      <c r="E22" s="5"/>
      <c r="F22" s="6"/>
      <c r="G22" s="7"/>
      <c r="H22" s="7"/>
      <c r="I22" s="7"/>
      <c r="J22" s="53"/>
    </row>
    <row r="23" spans="1:10" ht="12.75">
      <c r="A23" s="5"/>
      <c r="B23" s="5"/>
      <c r="C23" s="54"/>
      <c r="D23" s="55"/>
      <c r="E23" s="5"/>
      <c r="F23" s="54"/>
      <c r="G23" s="7"/>
      <c r="H23" s="7"/>
      <c r="I23" s="7"/>
      <c r="J23" s="56" t="s">
        <v>24</v>
      </c>
    </row>
    <row r="24" spans="1:10" ht="71.25" customHeight="1">
      <c r="A24" s="5"/>
      <c r="B24" s="83" t="s">
        <v>4</v>
      </c>
      <c r="C24" s="83" t="s">
        <v>25</v>
      </c>
      <c r="D24" s="83" t="s">
        <v>26</v>
      </c>
      <c r="E24" s="83" t="s">
        <v>27</v>
      </c>
      <c r="F24" s="84" t="s">
        <v>28</v>
      </c>
      <c r="G24" s="83" t="s">
        <v>29</v>
      </c>
      <c r="H24" s="83"/>
      <c r="I24" s="83"/>
      <c r="J24" s="83" t="s">
        <v>30</v>
      </c>
    </row>
    <row r="25" spans="1:10" ht="171.75" customHeight="1">
      <c r="A25" s="5"/>
      <c r="B25" s="83"/>
      <c r="C25" s="83"/>
      <c r="D25" s="83"/>
      <c r="E25" s="83"/>
      <c r="F25" s="83"/>
      <c r="G25" s="57" t="s">
        <v>31</v>
      </c>
      <c r="H25" s="83" t="s">
        <v>32</v>
      </c>
      <c r="I25" s="83"/>
      <c r="J25" s="83"/>
    </row>
    <row r="26" spans="1:10" ht="12.75" customHeight="1">
      <c r="A26" s="5"/>
      <c r="B26" s="58">
        <v>1</v>
      </c>
      <c r="C26" s="58">
        <f aca="true" t="shared" si="0" ref="C26:H26">B26+1</f>
        <v>2</v>
      </c>
      <c r="D26" s="58">
        <f t="shared" si="0"/>
        <v>3</v>
      </c>
      <c r="E26" s="58">
        <f t="shared" si="0"/>
        <v>4</v>
      </c>
      <c r="F26" s="58">
        <f t="shared" si="0"/>
        <v>5</v>
      </c>
      <c r="G26" s="58">
        <f t="shared" si="0"/>
        <v>6</v>
      </c>
      <c r="H26" s="85">
        <f t="shared" si="0"/>
        <v>7</v>
      </c>
      <c r="I26" s="85"/>
      <c r="J26" s="58">
        <v>8</v>
      </c>
    </row>
    <row r="27" spans="1:10" ht="12" customHeight="1">
      <c r="A27" s="5"/>
      <c r="B27" s="59">
        <v>1</v>
      </c>
      <c r="C27" s="60"/>
      <c r="D27" s="61"/>
      <c r="E27" s="62"/>
      <c r="F27" s="63"/>
      <c r="G27" s="64"/>
      <c r="H27" s="65"/>
      <c r="I27" s="65"/>
      <c r="J27" s="60"/>
    </row>
    <row r="28" spans="1:10" ht="12" customHeight="1">
      <c r="A28" s="5"/>
      <c r="B28" s="59">
        <f aca="true" t="shared" si="1" ref="B28:B109">1+B27</f>
        <v>2</v>
      </c>
      <c r="C28" s="60"/>
      <c r="D28" s="61"/>
      <c r="E28" s="62"/>
      <c r="F28" s="63"/>
      <c r="G28" s="64"/>
      <c r="H28" s="65"/>
      <c r="I28" s="65"/>
      <c r="J28" s="60"/>
    </row>
    <row r="29" spans="1:10" ht="12" customHeight="1">
      <c r="A29" s="5"/>
      <c r="B29" s="59">
        <f t="shared" si="1"/>
        <v>3</v>
      </c>
      <c r="C29" s="60"/>
      <c r="D29" s="61"/>
      <c r="E29" s="62"/>
      <c r="F29" s="63"/>
      <c r="G29" s="64"/>
      <c r="H29" s="65"/>
      <c r="I29" s="65"/>
      <c r="J29" s="60"/>
    </row>
    <row r="30" spans="1:10" ht="12" customHeight="1">
      <c r="A30" s="5"/>
      <c r="B30" s="59">
        <f t="shared" si="1"/>
        <v>4</v>
      </c>
      <c r="C30" s="60"/>
      <c r="D30" s="61"/>
      <c r="E30" s="62"/>
      <c r="F30" s="63"/>
      <c r="G30" s="64"/>
      <c r="H30" s="65"/>
      <c r="I30" s="65"/>
      <c r="J30" s="60"/>
    </row>
    <row r="31" spans="1:10" ht="12" customHeight="1">
      <c r="A31" s="5"/>
      <c r="B31" s="59">
        <f t="shared" si="1"/>
        <v>5</v>
      </c>
      <c r="C31" s="65"/>
      <c r="D31" s="61"/>
      <c r="E31" s="61"/>
      <c r="F31" s="65">
        <v>44002</v>
      </c>
      <c r="G31" s="64">
        <f>E30*J$16*(9/365)</f>
        <v>0</v>
      </c>
      <c r="H31" s="65">
        <f aca="true" t="shared" si="2" ref="H31:H75">F30+1</f>
        <v>1</v>
      </c>
      <c r="I31" s="65">
        <f aca="true" t="shared" si="3" ref="I31:I102">F31</f>
        <v>44002</v>
      </c>
      <c r="J31" s="60"/>
    </row>
    <row r="32" spans="1:10" ht="12" customHeight="1">
      <c r="A32" s="5"/>
      <c r="B32" s="59">
        <f t="shared" si="1"/>
        <v>6</v>
      </c>
      <c r="C32" s="60"/>
      <c r="D32" s="61"/>
      <c r="E32" s="61">
        <f>E31-D32</f>
        <v>0</v>
      </c>
      <c r="F32" s="65">
        <v>44043</v>
      </c>
      <c r="G32" s="64">
        <f aca="true" t="shared" si="4" ref="G32:G109">E31*J$16*(F32-F31)/365</f>
        <v>0</v>
      </c>
      <c r="H32" s="65">
        <f t="shared" si="2"/>
        <v>44003</v>
      </c>
      <c r="I32" s="65">
        <f t="shared" si="3"/>
        <v>44043</v>
      </c>
      <c r="J32" s="60">
        <v>44053</v>
      </c>
    </row>
    <row r="33" spans="1:10" ht="12" customHeight="1">
      <c r="A33" s="5"/>
      <c r="B33" s="59">
        <f t="shared" si="1"/>
        <v>7</v>
      </c>
      <c r="C33" s="65">
        <v>44084</v>
      </c>
      <c r="D33" s="61"/>
      <c r="E33" s="61">
        <v>600000</v>
      </c>
      <c r="F33" s="65">
        <v>44084</v>
      </c>
      <c r="G33" s="64">
        <f t="shared" si="4"/>
        <v>0</v>
      </c>
      <c r="H33" s="65">
        <f t="shared" si="2"/>
        <v>44044</v>
      </c>
      <c r="I33" s="65">
        <f t="shared" si="3"/>
        <v>44084</v>
      </c>
      <c r="J33" s="60">
        <v>44084</v>
      </c>
    </row>
    <row r="34" spans="1:10" ht="12" customHeight="1">
      <c r="A34" s="5"/>
      <c r="B34" s="59">
        <f t="shared" si="1"/>
        <v>8</v>
      </c>
      <c r="C34" s="65">
        <v>44104</v>
      </c>
      <c r="D34" s="66"/>
      <c r="E34" s="61">
        <v>2000000</v>
      </c>
      <c r="F34" s="65">
        <v>44104</v>
      </c>
      <c r="G34" s="64">
        <f t="shared" si="4"/>
        <v>0</v>
      </c>
      <c r="H34" s="65">
        <f t="shared" si="2"/>
        <v>44085</v>
      </c>
      <c r="I34" s="65">
        <f t="shared" si="3"/>
        <v>44104</v>
      </c>
      <c r="J34" s="60">
        <v>44114</v>
      </c>
    </row>
    <row r="35" spans="1:10" ht="12" customHeight="1">
      <c r="A35" s="5"/>
      <c r="B35" s="59">
        <f t="shared" si="1"/>
        <v>9</v>
      </c>
      <c r="C35" s="60"/>
      <c r="D35" s="66"/>
      <c r="E35" s="61">
        <f>E34-D35</f>
        <v>2000000</v>
      </c>
      <c r="F35" s="65">
        <v>44135</v>
      </c>
      <c r="G35" s="64">
        <f t="shared" si="4"/>
        <v>0</v>
      </c>
      <c r="H35" s="65">
        <f t="shared" si="2"/>
        <v>44105</v>
      </c>
      <c r="I35" s="65">
        <f t="shared" si="3"/>
        <v>44135</v>
      </c>
      <c r="J35" s="60">
        <v>44145</v>
      </c>
    </row>
    <row r="36" spans="1:10" ht="12" customHeight="1">
      <c r="A36" s="5"/>
      <c r="B36" s="59">
        <f t="shared" si="1"/>
        <v>10</v>
      </c>
      <c r="C36" s="65"/>
      <c r="D36" s="66"/>
      <c r="E36" s="61">
        <f>E35-D36</f>
        <v>2000000</v>
      </c>
      <c r="F36" s="65">
        <v>44165</v>
      </c>
      <c r="G36" s="64">
        <f t="shared" si="4"/>
        <v>0</v>
      </c>
      <c r="H36" s="65">
        <f t="shared" si="2"/>
        <v>44136</v>
      </c>
      <c r="I36" s="65">
        <f t="shared" si="3"/>
        <v>44165</v>
      </c>
      <c r="J36" s="60">
        <v>44175</v>
      </c>
    </row>
    <row r="37" spans="1:10" ht="12" customHeight="1">
      <c r="A37" s="5"/>
      <c r="B37" s="59">
        <f t="shared" si="1"/>
        <v>11</v>
      </c>
      <c r="C37" s="65">
        <v>44196</v>
      </c>
      <c r="D37" s="66"/>
      <c r="E37" s="61">
        <v>3000000</v>
      </c>
      <c r="F37" s="65">
        <v>44196</v>
      </c>
      <c r="G37" s="64">
        <f t="shared" si="4"/>
        <v>0</v>
      </c>
      <c r="H37" s="65">
        <f t="shared" si="2"/>
        <v>44166</v>
      </c>
      <c r="I37" s="65">
        <f t="shared" si="3"/>
        <v>44196</v>
      </c>
      <c r="J37" s="60">
        <v>44206</v>
      </c>
    </row>
    <row r="38" spans="1:10" ht="12" customHeight="1">
      <c r="A38" s="5"/>
      <c r="B38" s="59">
        <f t="shared" si="1"/>
        <v>12</v>
      </c>
      <c r="C38" s="60"/>
      <c r="D38" s="66"/>
      <c r="E38" s="61">
        <f aca="true" t="shared" si="5" ref="E38:E109">E37-D38</f>
        <v>3000000</v>
      </c>
      <c r="F38" s="65">
        <v>44227</v>
      </c>
      <c r="G38" s="64">
        <f t="shared" si="4"/>
        <v>0</v>
      </c>
      <c r="H38" s="65">
        <f t="shared" si="2"/>
        <v>44197</v>
      </c>
      <c r="I38" s="65">
        <f t="shared" si="3"/>
        <v>44227</v>
      </c>
      <c r="J38" s="60">
        <v>44237</v>
      </c>
    </row>
    <row r="39" spans="1:10" ht="12" customHeight="1">
      <c r="A39" s="5"/>
      <c r="B39" s="59">
        <f t="shared" si="1"/>
        <v>13</v>
      </c>
      <c r="C39" s="60"/>
      <c r="D39" s="66"/>
      <c r="E39" s="61">
        <f t="shared" si="5"/>
        <v>3000000</v>
      </c>
      <c r="F39" s="65">
        <v>44255</v>
      </c>
      <c r="G39" s="64">
        <f t="shared" si="4"/>
        <v>0</v>
      </c>
      <c r="H39" s="65">
        <f t="shared" si="2"/>
        <v>44228</v>
      </c>
      <c r="I39" s="65">
        <f t="shared" si="3"/>
        <v>44255</v>
      </c>
      <c r="J39" s="60">
        <v>44265</v>
      </c>
    </row>
    <row r="40" spans="1:10" ht="12" customHeight="1">
      <c r="A40" s="5"/>
      <c r="B40" s="59">
        <f t="shared" si="1"/>
        <v>14</v>
      </c>
      <c r="C40" s="65">
        <v>44286</v>
      </c>
      <c r="D40" s="66"/>
      <c r="E40" s="61">
        <f t="shared" si="5"/>
        <v>3000000</v>
      </c>
      <c r="F40" s="65">
        <v>44286</v>
      </c>
      <c r="G40" s="64">
        <f t="shared" si="4"/>
        <v>0</v>
      </c>
      <c r="H40" s="65">
        <f t="shared" si="2"/>
        <v>44256</v>
      </c>
      <c r="I40" s="65">
        <f t="shared" si="3"/>
        <v>44286</v>
      </c>
      <c r="J40" s="60">
        <v>44296</v>
      </c>
    </row>
    <row r="41" spans="1:10" ht="12" customHeight="1">
      <c r="A41" s="5"/>
      <c r="B41" s="59">
        <f t="shared" si="1"/>
        <v>15</v>
      </c>
      <c r="C41" s="60"/>
      <c r="D41" s="66"/>
      <c r="E41" s="61">
        <f t="shared" si="5"/>
        <v>3000000</v>
      </c>
      <c r="F41" s="65">
        <v>44316</v>
      </c>
      <c r="G41" s="64">
        <f t="shared" si="4"/>
        <v>0</v>
      </c>
      <c r="H41" s="65">
        <f t="shared" si="2"/>
        <v>44287</v>
      </c>
      <c r="I41" s="65">
        <f t="shared" si="3"/>
        <v>44316</v>
      </c>
      <c r="J41" s="60">
        <v>44326</v>
      </c>
    </row>
    <row r="42" spans="1:10" ht="12" customHeight="1">
      <c r="A42" s="5"/>
      <c r="B42" s="59">
        <f t="shared" si="1"/>
        <v>16</v>
      </c>
      <c r="C42" s="60"/>
      <c r="D42" s="66"/>
      <c r="E42" s="61">
        <f t="shared" si="5"/>
        <v>3000000</v>
      </c>
      <c r="F42" s="65">
        <v>44347</v>
      </c>
      <c r="G42" s="64">
        <f t="shared" si="4"/>
        <v>0</v>
      </c>
      <c r="H42" s="65">
        <f t="shared" si="2"/>
        <v>44317</v>
      </c>
      <c r="I42" s="65">
        <f t="shared" si="3"/>
        <v>44347</v>
      </c>
      <c r="J42" s="60">
        <v>44357</v>
      </c>
    </row>
    <row r="43" spans="1:10" ht="12" customHeight="1">
      <c r="A43" s="5"/>
      <c r="B43" s="59">
        <f t="shared" si="1"/>
        <v>17</v>
      </c>
      <c r="C43" s="65">
        <v>44377</v>
      </c>
      <c r="D43" s="66">
        <v>100000</v>
      </c>
      <c r="E43" s="61">
        <f t="shared" si="5"/>
        <v>2900000</v>
      </c>
      <c r="F43" s="65">
        <v>44377</v>
      </c>
      <c r="G43" s="64">
        <f t="shared" si="4"/>
        <v>0</v>
      </c>
      <c r="H43" s="65">
        <f t="shared" si="2"/>
        <v>44348</v>
      </c>
      <c r="I43" s="65">
        <f t="shared" si="3"/>
        <v>44377</v>
      </c>
      <c r="J43" s="60">
        <v>44387</v>
      </c>
    </row>
    <row r="44" spans="1:10" ht="12" customHeight="1">
      <c r="A44" s="5"/>
      <c r="B44" s="59">
        <f t="shared" si="1"/>
        <v>18</v>
      </c>
      <c r="C44" s="60"/>
      <c r="D44" s="66"/>
      <c r="E44" s="61">
        <f t="shared" si="5"/>
        <v>2900000</v>
      </c>
      <c r="F44" s="65">
        <v>44408</v>
      </c>
      <c r="G44" s="64">
        <f t="shared" si="4"/>
        <v>0</v>
      </c>
      <c r="H44" s="65">
        <f t="shared" si="2"/>
        <v>44378</v>
      </c>
      <c r="I44" s="65">
        <f t="shared" si="3"/>
        <v>44408</v>
      </c>
      <c r="J44" s="60">
        <v>44418</v>
      </c>
    </row>
    <row r="45" spans="1:10" ht="12" customHeight="1">
      <c r="A45" s="5"/>
      <c r="B45" s="59">
        <f t="shared" si="1"/>
        <v>19</v>
      </c>
      <c r="C45" s="60"/>
      <c r="D45" s="66"/>
      <c r="E45" s="61">
        <f t="shared" si="5"/>
        <v>2900000</v>
      </c>
      <c r="F45" s="65">
        <v>44439</v>
      </c>
      <c r="G45" s="64">
        <f t="shared" si="4"/>
        <v>0</v>
      </c>
      <c r="H45" s="65">
        <f t="shared" si="2"/>
        <v>44409</v>
      </c>
      <c r="I45" s="65">
        <f t="shared" si="3"/>
        <v>44439</v>
      </c>
      <c r="J45" s="60">
        <v>44449</v>
      </c>
    </row>
    <row r="46" spans="1:10" ht="12" customHeight="1">
      <c r="A46" s="5"/>
      <c r="B46" s="59">
        <f t="shared" si="1"/>
        <v>20</v>
      </c>
      <c r="C46" s="65">
        <v>44469</v>
      </c>
      <c r="D46" s="66">
        <v>82981.52</v>
      </c>
      <c r="E46" s="61">
        <f t="shared" si="5"/>
        <v>2817018.48</v>
      </c>
      <c r="F46" s="65">
        <v>44469</v>
      </c>
      <c r="G46" s="64">
        <f t="shared" si="4"/>
        <v>0</v>
      </c>
      <c r="H46" s="65">
        <f t="shared" si="2"/>
        <v>44440</v>
      </c>
      <c r="I46" s="65">
        <f t="shared" si="3"/>
        <v>44469</v>
      </c>
      <c r="J46" s="60">
        <v>44479</v>
      </c>
    </row>
    <row r="47" spans="1:10" ht="12" customHeight="1">
      <c r="A47" s="5"/>
      <c r="B47" s="59">
        <f t="shared" si="1"/>
        <v>21</v>
      </c>
      <c r="C47" s="60"/>
      <c r="D47" s="66"/>
      <c r="E47" s="61">
        <f t="shared" si="5"/>
        <v>2817018.48</v>
      </c>
      <c r="F47" s="65">
        <v>44500</v>
      </c>
      <c r="G47" s="64">
        <f t="shared" si="4"/>
        <v>0</v>
      </c>
      <c r="H47" s="65">
        <f t="shared" si="2"/>
        <v>44470</v>
      </c>
      <c r="I47" s="65">
        <f t="shared" si="3"/>
        <v>44500</v>
      </c>
      <c r="J47" s="60">
        <v>44510</v>
      </c>
    </row>
    <row r="48" spans="1:10" ht="12" customHeight="1">
      <c r="A48" s="5"/>
      <c r="B48" s="59">
        <f t="shared" si="1"/>
        <v>22</v>
      </c>
      <c r="C48" s="65"/>
      <c r="D48" s="66"/>
      <c r="E48" s="61">
        <f t="shared" si="5"/>
        <v>2817018.48</v>
      </c>
      <c r="F48" s="65">
        <v>44530</v>
      </c>
      <c r="G48" s="64">
        <f t="shared" si="4"/>
        <v>0</v>
      </c>
      <c r="H48" s="65">
        <f t="shared" si="2"/>
        <v>44501</v>
      </c>
      <c r="I48" s="65">
        <f t="shared" si="3"/>
        <v>44530</v>
      </c>
      <c r="J48" s="60">
        <v>44540</v>
      </c>
    </row>
    <row r="49" spans="1:10" ht="12" customHeight="1">
      <c r="A49" s="5"/>
      <c r="B49" s="59">
        <f t="shared" si="1"/>
        <v>23</v>
      </c>
      <c r="C49" s="65">
        <v>44561</v>
      </c>
      <c r="D49" s="66"/>
      <c r="E49" s="61">
        <f t="shared" si="5"/>
        <v>2817018.48</v>
      </c>
      <c r="F49" s="65">
        <v>44561</v>
      </c>
      <c r="G49" s="64">
        <f t="shared" si="4"/>
        <v>0</v>
      </c>
      <c r="H49" s="65">
        <f t="shared" si="2"/>
        <v>44531</v>
      </c>
      <c r="I49" s="65">
        <f t="shared" si="3"/>
        <v>44561</v>
      </c>
      <c r="J49" s="60">
        <v>44571</v>
      </c>
    </row>
    <row r="50" spans="1:10" ht="12" customHeight="1">
      <c r="A50" s="5"/>
      <c r="B50" s="59">
        <f t="shared" si="1"/>
        <v>24</v>
      </c>
      <c r="C50" s="60"/>
      <c r="D50" s="66"/>
      <c r="E50" s="61">
        <f t="shared" si="5"/>
        <v>2817018.48</v>
      </c>
      <c r="F50" s="65">
        <v>44592</v>
      </c>
      <c r="G50" s="64">
        <f t="shared" si="4"/>
        <v>0</v>
      </c>
      <c r="H50" s="65">
        <f t="shared" si="2"/>
        <v>44562</v>
      </c>
      <c r="I50" s="65">
        <f t="shared" si="3"/>
        <v>44592</v>
      </c>
      <c r="J50" s="60">
        <v>44602</v>
      </c>
    </row>
    <row r="51" spans="1:10" ht="12" customHeight="1">
      <c r="A51" s="5"/>
      <c r="B51" s="59">
        <f t="shared" si="1"/>
        <v>25</v>
      </c>
      <c r="C51" s="60"/>
      <c r="D51" s="66"/>
      <c r="E51" s="61">
        <f t="shared" si="5"/>
        <v>2817018.48</v>
      </c>
      <c r="F51" s="65">
        <v>44620</v>
      </c>
      <c r="G51" s="64">
        <f t="shared" si="4"/>
        <v>0</v>
      </c>
      <c r="H51" s="65">
        <f t="shared" si="2"/>
        <v>44593</v>
      </c>
      <c r="I51" s="65">
        <f t="shared" si="3"/>
        <v>44620</v>
      </c>
      <c r="J51" s="60">
        <v>44630</v>
      </c>
    </row>
    <row r="52" spans="1:10" ht="12" customHeight="1">
      <c r="A52" s="5"/>
      <c r="B52" s="59">
        <f t="shared" si="1"/>
        <v>26</v>
      </c>
      <c r="C52" s="65">
        <v>44651</v>
      </c>
      <c r="D52" s="66"/>
      <c r="E52" s="61">
        <f t="shared" si="5"/>
        <v>2817018.48</v>
      </c>
      <c r="F52" s="65">
        <v>44651</v>
      </c>
      <c r="G52" s="64">
        <f t="shared" si="4"/>
        <v>0</v>
      </c>
      <c r="H52" s="65">
        <f t="shared" si="2"/>
        <v>44621</v>
      </c>
      <c r="I52" s="65">
        <f t="shared" si="3"/>
        <v>44651</v>
      </c>
      <c r="J52" s="60">
        <v>44661</v>
      </c>
    </row>
    <row r="53" spans="1:10" ht="12" customHeight="1">
      <c r="A53" s="5"/>
      <c r="B53" s="59">
        <f t="shared" si="1"/>
        <v>27</v>
      </c>
      <c r="C53" s="60"/>
      <c r="D53" s="66"/>
      <c r="E53" s="61">
        <f t="shared" si="5"/>
        <v>2817018.48</v>
      </c>
      <c r="F53" s="65">
        <v>44681</v>
      </c>
      <c r="G53" s="64">
        <f t="shared" si="4"/>
        <v>0</v>
      </c>
      <c r="H53" s="65">
        <f t="shared" si="2"/>
        <v>44652</v>
      </c>
      <c r="I53" s="65">
        <f t="shared" si="3"/>
        <v>44681</v>
      </c>
      <c r="J53" s="60">
        <v>44691</v>
      </c>
    </row>
    <row r="54" spans="1:10" ht="12" customHeight="1">
      <c r="A54" s="5"/>
      <c r="B54" s="59">
        <f t="shared" si="1"/>
        <v>28</v>
      </c>
      <c r="C54" s="60"/>
      <c r="D54" s="66"/>
      <c r="E54" s="61">
        <f t="shared" si="5"/>
        <v>2817018.48</v>
      </c>
      <c r="F54" s="65">
        <v>44712</v>
      </c>
      <c r="G54" s="64">
        <f t="shared" si="4"/>
        <v>0</v>
      </c>
      <c r="H54" s="65">
        <f t="shared" si="2"/>
        <v>44682</v>
      </c>
      <c r="I54" s="65">
        <f t="shared" si="3"/>
        <v>44712</v>
      </c>
      <c r="J54" s="60">
        <v>44722</v>
      </c>
    </row>
    <row r="55" spans="1:10" ht="12" customHeight="1">
      <c r="A55" s="5"/>
      <c r="B55" s="59">
        <f t="shared" si="1"/>
        <v>29</v>
      </c>
      <c r="C55" s="65">
        <v>44742</v>
      </c>
      <c r="D55" s="66">
        <v>50010</v>
      </c>
      <c r="E55" s="61">
        <f t="shared" si="5"/>
        <v>2767008.48</v>
      </c>
      <c r="F55" s="65">
        <v>44742</v>
      </c>
      <c r="G55" s="64">
        <f t="shared" si="4"/>
        <v>0</v>
      </c>
      <c r="H55" s="65">
        <f t="shared" si="2"/>
        <v>44713</v>
      </c>
      <c r="I55" s="65">
        <f t="shared" si="3"/>
        <v>44742</v>
      </c>
      <c r="J55" s="60">
        <v>44752</v>
      </c>
    </row>
    <row r="56" spans="1:10" ht="12" customHeight="1">
      <c r="A56" s="5"/>
      <c r="B56" s="59">
        <f t="shared" si="1"/>
        <v>30</v>
      </c>
      <c r="C56" s="60"/>
      <c r="D56" s="66"/>
      <c r="E56" s="61">
        <f t="shared" si="5"/>
        <v>2767008.48</v>
      </c>
      <c r="F56" s="65">
        <v>44773</v>
      </c>
      <c r="G56" s="64">
        <f t="shared" si="4"/>
        <v>0</v>
      </c>
      <c r="H56" s="65">
        <f t="shared" si="2"/>
        <v>44743</v>
      </c>
      <c r="I56" s="65">
        <f t="shared" si="3"/>
        <v>44773</v>
      </c>
      <c r="J56" s="60">
        <v>44783</v>
      </c>
    </row>
    <row r="57" spans="1:10" ht="12" customHeight="1">
      <c r="A57" s="5"/>
      <c r="B57" s="59">
        <f t="shared" si="1"/>
        <v>31</v>
      </c>
      <c r="C57" s="60"/>
      <c r="D57" s="66"/>
      <c r="E57" s="61">
        <f t="shared" si="5"/>
        <v>2767008.48</v>
      </c>
      <c r="F57" s="65">
        <v>44804</v>
      </c>
      <c r="G57" s="64">
        <f t="shared" si="4"/>
        <v>0</v>
      </c>
      <c r="H57" s="65">
        <f t="shared" si="2"/>
        <v>44774</v>
      </c>
      <c r="I57" s="65">
        <f t="shared" si="3"/>
        <v>44804</v>
      </c>
      <c r="J57" s="60">
        <v>44814</v>
      </c>
    </row>
    <row r="58" spans="1:10" ht="12" customHeight="1">
      <c r="A58" s="5"/>
      <c r="B58" s="59">
        <f t="shared" si="1"/>
        <v>32</v>
      </c>
      <c r="C58" s="65">
        <v>44834</v>
      </c>
      <c r="D58" s="66">
        <v>50000</v>
      </c>
      <c r="E58" s="61">
        <f t="shared" si="5"/>
        <v>2717008.48</v>
      </c>
      <c r="F58" s="65">
        <v>44834</v>
      </c>
      <c r="G58" s="64">
        <f t="shared" si="4"/>
        <v>0</v>
      </c>
      <c r="H58" s="65">
        <f t="shared" si="2"/>
        <v>44805</v>
      </c>
      <c r="I58" s="65">
        <f t="shared" si="3"/>
        <v>44834</v>
      </c>
      <c r="J58" s="60">
        <v>44844</v>
      </c>
    </row>
    <row r="59" spans="1:10" ht="12" customHeight="1">
      <c r="A59" s="5"/>
      <c r="B59" s="59">
        <f t="shared" si="1"/>
        <v>33</v>
      </c>
      <c r="C59" s="60"/>
      <c r="D59" s="66"/>
      <c r="E59" s="61">
        <f t="shared" si="5"/>
        <v>2717008.48</v>
      </c>
      <c r="F59" s="65">
        <v>44865</v>
      </c>
      <c r="G59" s="64">
        <f t="shared" si="4"/>
        <v>0</v>
      </c>
      <c r="H59" s="65">
        <f t="shared" si="2"/>
        <v>44835</v>
      </c>
      <c r="I59" s="65">
        <f t="shared" si="3"/>
        <v>44865</v>
      </c>
      <c r="J59" s="60">
        <v>44875</v>
      </c>
    </row>
    <row r="60" spans="1:10" ht="12" customHeight="1">
      <c r="A60" s="5"/>
      <c r="B60" s="59">
        <f t="shared" si="1"/>
        <v>34</v>
      </c>
      <c r="C60" s="65"/>
      <c r="D60" s="66"/>
      <c r="E60" s="61">
        <f t="shared" si="5"/>
        <v>2717008.48</v>
      </c>
      <c r="F60" s="65">
        <v>44895</v>
      </c>
      <c r="G60" s="64">
        <f t="shared" si="4"/>
        <v>0</v>
      </c>
      <c r="H60" s="65">
        <f t="shared" si="2"/>
        <v>44866</v>
      </c>
      <c r="I60" s="65">
        <f t="shared" si="3"/>
        <v>44895</v>
      </c>
      <c r="J60" s="60">
        <v>44905</v>
      </c>
    </row>
    <row r="61" spans="1:10" ht="12" customHeight="1">
      <c r="A61" s="5"/>
      <c r="B61" s="59">
        <f t="shared" si="1"/>
        <v>35</v>
      </c>
      <c r="C61" s="65">
        <v>44926</v>
      </c>
      <c r="D61" s="66"/>
      <c r="E61" s="61">
        <f t="shared" si="5"/>
        <v>2717008.48</v>
      </c>
      <c r="F61" s="65">
        <v>44926</v>
      </c>
      <c r="G61" s="64">
        <f t="shared" si="4"/>
        <v>0</v>
      </c>
      <c r="H61" s="65">
        <f t="shared" si="2"/>
        <v>44896</v>
      </c>
      <c r="I61" s="65">
        <f t="shared" si="3"/>
        <v>44926</v>
      </c>
      <c r="J61" s="60">
        <v>44936</v>
      </c>
    </row>
    <row r="62" spans="1:10" ht="12" customHeight="1">
      <c r="A62" s="5"/>
      <c r="B62" s="59">
        <f t="shared" si="1"/>
        <v>36</v>
      </c>
      <c r="C62" s="65"/>
      <c r="D62" s="66"/>
      <c r="E62" s="61">
        <f t="shared" si="5"/>
        <v>2717008.48</v>
      </c>
      <c r="F62" s="65">
        <v>44957</v>
      </c>
      <c r="G62" s="64">
        <f t="shared" si="4"/>
        <v>0</v>
      </c>
      <c r="H62" s="65">
        <f t="shared" si="2"/>
        <v>44927</v>
      </c>
      <c r="I62" s="65">
        <f t="shared" si="3"/>
        <v>44957</v>
      </c>
      <c r="J62" s="60">
        <v>44967</v>
      </c>
    </row>
    <row r="63" spans="1:10" ht="12" customHeight="1">
      <c r="A63" s="5"/>
      <c r="B63" s="59">
        <f t="shared" si="1"/>
        <v>37</v>
      </c>
      <c r="C63" s="65"/>
      <c r="D63" s="66"/>
      <c r="E63" s="61">
        <f t="shared" si="5"/>
        <v>2717008.48</v>
      </c>
      <c r="F63" s="65">
        <v>44985</v>
      </c>
      <c r="G63" s="64">
        <f t="shared" si="4"/>
        <v>0</v>
      </c>
      <c r="H63" s="65">
        <f t="shared" si="2"/>
        <v>44958</v>
      </c>
      <c r="I63" s="65">
        <f t="shared" si="3"/>
        <v>44985</v>
      </c>
      <c r="J63" s="60">
        <v>44995</v>
      </c>
    </row>
    <row r="64" spans="1:10" ht="12" customHeight="1">
      <c r="A64" s="5"/>
      <c r="B64" s="59">
        <f t="shared" si="1"/>
        <v>38</v>
      </c>
      <c r="C64" s="65">
        <v>45016</v>
      </c>
      <c r="D64" s="66"/>
      <c r="E64" s="61">
        <f t="shared" si="5"/>
        <v>2717008.48</v>
      </c>
      <c r="F64" s="65">
        <v>45016</v>
      </c>
      <c r="G64" s="64">
        <f t="shared" si="4"/>
        <v>0</v>
      </c>
      <c r="H64" s="65">
        <f t="shared" si="2"/>
        <v>44986</v>
      </c>
      <c r="I64" s="65">
        <f t="shared" si="3"/>
        <v>45016</v>
      </c>
      <c r="J64" s="60">
        <v>45026</v>
      </c>
    </row>
    <row r="65" spans="1:10" ht="12" customHeight="1">
      <c r="A65" s="5"/>
      <c r="B65" s="59">
        <f t="shared" si="1"/>
        <v>39</v>
      </c>
      <c r="C65" s="60"/>
      <c r="D65" s="66"/>
      <c r="E65" s="61">
        <f t="shared" si="5"/>
        <v>2717008.48</v>
      </c>
      <c r="F65" s="65">
        <v>45046</v>
      </c>
      <c r="G65" s="64">
        <f t="shared" si="4"/>
        <v>0</v>
      </c>
      <c r="H65" s="65">
        <f t="shared" si="2"/>
        <v>45017</v>
      </c>
      <c r="I65" s="65">
        <f t="shared" si="3"/>
        <v>45046</v>
      </c>
      <c r="J65" s="60">
        <v>45056</v>
      </c>
    </row>
    <row r="66" spans="1:10" ht="12" customHeight="1">
      <c r="A66" s="5"/>
      <c r="B66" s="59">
        <f t="shared" si="1"/>
        <v>40</v>
      </c>
      <c r="C66" s="60"/>
      <c r="D66" s="66"/>
      <c r="E66" s="61">
        <f t="shared" si="5"/>
        <v>2717008.48</v>
      </c>
      <c r="F66" s="65">
        <v>45077</v>
      </c>
      <c r="G66" s="64">
        <f t="shared" si="4"/>
        <v>0</v>
      </c>
      <c r="H66" s="65">
        <f t="shared" si="2"/>
        <v>45047</v>
      </c>
      <c r="I66" s="65">
        <f t="shared" si="3"/>
        <v>45077</v>
      </c>
      <c r="J66" s="60">
        <v>45087</v>
      </c>
    </row>
    <row r="67" spans="1:10" ht="12" customHeight="1">
      <c r="A67" s="5"/>
      <c r="B67" s="59">
        <f t="shared" si="1"/>
        <v>41</v>
      </c>
      <c r="C67" s="65">
        <v>45107</v>
      </c>
      <c r="D67" s="66">
        <v>66780</v>
      </c>
      <c r="E67" s="61">
        <f t="shared" si="5"/>
        <v>2650228.48</v>
      </c>
      <c r="F67" s="65">
        <v>45107</v>
      </c>
      <c r="G67" s="64">
        <f t="shared" si="4"/>
        <v>0</v>
      </c>
      <c r="H67" s="65">
        <f t="shared" si="2"/>
        <v>45078</v>
      </c>
      <c r="I67" s="65">
        <f t="shared" si="3"/>
        <v>45107</v>
      </c>
      <c r="J67" s="60">
        <v>45117</v>
      </c>
    </row>
    <row r="68" spans="1:10" ht="12" customHeight="1">
      <c r="A68" s="5"/>
      <c r="B68" s="59">
        <f t="shared" si="1"/>
        <v>42</v>
      </c>
      <c r="C68" s="60"/>
      <c r="D68" s="66"/>
      <c r="E68" s="61">
        <f t="shared" si="5"/>
        <v>2650228.48</v>
      </c>
      <c r="F68" s="65">
        <v>45138</v>
      </c>
      <c r="G68" s="64">
        <f t="shared" si="4"/>
        <v>0</v>
      </c>
      <c r="H68" s="65">
        <f t="shared" si="2"/>
        <v>45108</v>
      </c>
      <c r="I68" s="65">
        <f t="shared" si="3"/>
        <v>45138</v>
      </c>
      <c r="J68" s="60">
        <v>45148</v>
      </c>
    </row>
    <row r="69" spans="1:10" ht="12" customHeight="1">
      <c r="A69" s="5"/>
      <c r="B69" s="59">
        <f t="shared" si="1"/>
        <v>43</v>
      </c>
      <c r="C69" s="60"/>
      <c r="D69" s="66"/>
      <c r="E69" s="61">
        <f t="shared" si="5"/>
        <v>2650228.48</v>
      </c>
      <c r="F69" s="65">
        <v>45169</v>
      </c>
      <c r="G69" s="64">
        <f t="shared" si="4"/>
        <v>0</v>
      </c>
      <c r="H69" s="65">
        <f t="shared" si="2"/>
        <v>45139</v>
      </c>
      <c r="I69" s="65">
        <f t="shared" si="3"/>
        <v>45169</v>
      </c>
      <c r="J69" s="60">
        <v>45179</v>
      </c>
    </row>
    <row r="70" spans="1:10" ht="12" customHeight="1">
      <c r="A70" s="5"/>
      <c r="B70" s="59">
        <f t="shared" si="1"/>
        <v>44</v>
      </c>
      <c r="C70" s="65">
        <v>45199</v>
      </c>
      <c r="D70" s="66">
        <v>50000</v>
      </c>
      <c r="E70" s="61">
        <f t="shared" si="5"/>
        <v>2600228.48</v>
      </c>
      <c r="F70" s="65">
        <v>45199</v>
      </c>
      <c r="G70" s="64">
        <f t="shared" si="4"/>
        <v>0</v>
      </c>
      <c r="H70" s="65">
        <f t="shared" si="2"/>
        <v>45170</v>
      </c>
      <c r="I70" s="65">
        <f t="shared" si="3"/>
        <v>45199</v>
      </c>
      <c r="J70" s="60">
        <v>45209</v>
      </c>
    </row>
    <row r="71" spans="1:10" ht="12" customHeight="1">
      <c r="A71" s="5"/>
      <c r="B71" s="59">
        <f t="shared" si="1"/>
        <v>45</v>
      </c>
      <c r="C71" s="60"/>
      <c r="D71" s="66"/>
      <c r="E71" s="61">
        <f t="shared" si="5"/>
        <v>2600228.48</v>
      </c>
      <c r="F71" s="65">
        <v>45230</v>
      </c>
      <c r="G71" s="64">
        <f t="shared" si="4"/>
        <v>0</v>
      </c>
      <c r="H71" s="65">
        <f t="shared" si="2"/>
        <v>45200</v>
      </c>
      <c r="I71" s="65">
        <f t="shared" si="3"/>
        <v>45230</v>
      </c>
      <c r="J71" s="60">
        <v>45240</v>
      </c>
    </row>
    <row r="72" spans="1:10" ht="12" customHeight="1">
      <c r="A72" s="5"/>
      <c r="B72" s="59">
        <f t="shared" si="1"/>
        <v>46</v>
      </c>
      <c r="C72" s="65"/>
      <c r="D72" s="66"/>
      <c r="E72" s="61">
        <f t="shared" si="5"/>
        <v>2600228.48</v>
      </c>
      <c r="F72" s="65">
        <v>45260</v>
      </c>
      <c r="G72" s="64">
        <f t="shared" si="4"/>
        <v>0</v>
      </c>
      <c r="H72" s="65">
        <f t="shared" si="2"/>
        <v>45231</v>
      </c>
      <c r="I72" s="65">
        <f t="shared" si="3"/>
        <v>45260</v>
      </c>
      <c r="J72" s="60">
        <v>45270</v>
      </c>
    </row>
    <row r="73" spans="1:10" ht="12" customHeight="1">
      <c r="A73" s="5"/>
      <c r="B73" s="59">
        <f t="shared" si="1"/>
        <v>47</v>
      </c>
      <c r="C73" s="65">
        <v>45291</v>
      </c>
      <c r="D73" s="66"/>
      <c r="E73" s="61">
        <f t="shared" si="5"/>
        <v>2600228.48</v>
      </c>
      <c r="F73" s="65">
        <v>45291</v>
      </c>
      <c r="G73" s="64">
        <f t="shared" si="4"/>
        <v>0</v>
      </c>
      <c r="H73" s="65">
        <f t="shared" si="2"/>
        <v>45261</v>
      </c>
      <c r="I73" s="65">
        <f t="shared" si="3"/>
        <v>45291</v>
      </c>
      <c r="J73" s="60">
        <v>45301</v>
      </c>
    </row>
    <row r="74" spans="1:10" ht="12" customHeight="1">
      <c r="A74" s="5"/>
      <c r="B74" s="59">
        <f t="shared" si="1"/>
        <v>48</v>
      </c>
      <c r="C74" s="65"/>
      <c r="D74" s="66"/>
      <c r="E74" s="61">
        <f t="shared" si="5"/>
        <v>2600228.48</v>
      </c>
      <c r="F74" s="65">
        <v>45322</v>
      </c>
      <c r="G74" s="64">
        <f t="shared" si="4"/>
        <v>0</v>
      </c>
      <c r="H74" s="65">
        <f t="shared" si="2"/>
        <v>45292</v>
      </c>
      <c r="I74" s="65">
        <f t="shared" si="3"/>
        <v>45322</v>
      </c>
      <c r="J74" s="60">
        <v>45332</v>
      </c>
    </row>
    <row r="75" spans="1:10" ht="12" customHeight="1">
      <c r="A75" s="5"/>
      <c r="B75" s="59">
        <f t="shared" si="1"/>
        <v>49</v>
      </c>
      <c r="C75" s="65"/>
      <c r="D75" s="66"/>
      <c r="E75" s="61">
        <f t="shared" si="5"/>
        <v>2600228.48</v>
      </c>
      <c r="F75" s="65">
        <v>45351</v>
      </c>
      <c r="G75" s="64">
        <f t="shared" si="4"/>
        <v>0</v>
      </c>
      <c r="H75" s="65">
        <f t="shared" si="2"/>
        <v>45323</v>
      </c>
      <c r="I75" s="65">
        <f t="shared" si="3"/>
        <v>45351</v>
      </c>
      <c r="J75" s="60">
        <v>45361</v>
      </c>
    </row>
    <row r="76" spans="1:10" ht="12" customHeight="1">
      <c r="A76" s="5"/>
      <c r="B76" s="59">
        <f t="shared" si="1"/>
        <v>50</v>
      </c>
      <c r="C76" s="65">
        <v>45382</v>
      </c>
      <c r="D76" s="66"/>
      <c r="E76" s="61">
        <f t="shared" si="5"/>
        <v>2600228.48</v>
      </c>
      <c r="F76" s="65">
        <v>45382</v>
      </c>
      <c r="G76" s="64">
        <f t="shared" si="4"/>
        <v>0</v>
      </c>
      <c r="H76" s="65">
        <f>F75+2</f>
        <v>45353</v>
      </c>
      <c r="I76" s="65">
        <f t="shared" si="3"/>
        <v>45382</v>
      </c>
      <c r="J76" s="60">
        <v>45392</v>
      </c>
    </row>
    <row r="77" spans="1:10" ht="12" customHeight="1">
      <c r="A77" s="5"/>
      <c r="B77" s="59">
        <f t="shared" si="1"/>
        <v>51</v>
      </c>
      <c r="C77" s="60"/>
      <c r="D77" s="66"/>
      <c r="E77" s="61">
        <f t="shared" si="5"/>
        <v>2600228.48</v>
      </c>
      <c r="F77" s="65">
        <v>45412</v>
      </c>
      <c r="G77" s="64">
        <f t="shared" si="4"/>
        <v>0</v>
      </c>
      <c r="H77" s="65">
        <f aca="true" t="shared" si="6" ref="H77:H102">F76+1</f>
        <v>45383</v>
      </c>
      <c r="I77" s="65">
        <f t="shared" si="3"/>
        <v>45412</v>
      </c>
      <c r="J77" s="60">
        <v>45422</v>
      </c>
    </row>
    <row r="78" spans="1:10" ht="12" customHeight="1">
      <c r="A78" s="5"/>
      <c r="B78" s="59">
        <f t="shared" si="1"/>
        <v>52</v>
      </c>
      <c r="C78" s="60"/>
      <c r="D78" s="66"/>
      <c r="E78" s="61">
        <f t="shared" si="5"/>
        <v>2600228.48</v>
      </c>
      <c r="F78" s="65">
        <v>45443</v>
      </c>
      <c r="G78" s="64">
        <f t="shared" si="4"/>
        <v>0</v>
      </c>
      <c r="H78" s="65">
        <f t="shared" si="6"/>
        <v>45413</v>
      </c>
      <c r="I78" s="65">
        <f t="shared" si="3"/>
        <v>45443</v>
      </c>
      <c r="J78" s="60">
        <v>45453</v>
      </c>
    </row>
    <row r="79" spans="1:10" ht="12" customHeight="1">
      <c r="A79" s="5"/>
      <c r="B79" s="59">
        <f t="shared" si="1"/>
        <v>53</v>
      </c>
      <c r="C79" s="65">
        <v>45473</v>
      </c>
      <c r="D79" s="66">
        <v>200000</v>
      </c>
      <c r="E79" s="61">
        <f t="shared" si="5"/>
        <v>2400228.48</v>
      </c>
      <c r="F79" s="65">
        <v>45473</v>
      </c>
      <c r="G79" s="64">
        <f t="shared" si="4"/>
        <v>0</v>
      </c>
      <c r="H79" s="65">
        <f t="shared" si="6"/>
        <v>45444</v>
      </c>
      <c r="I79" s="65">
        <f t="shared" si="3"/>
        <v>45473</v>
      </c>
      <c r="J79" s="60">
        <v>45483</v>
      </c>
    </row>
    <row r="80" spans="1:10" ht="12" customHeight="1">
      <c r="A80" s="5"/>
      <c r="B80" s="59">
        <f t="shared" si="1"/>
        <v>54</v>
      </c>
      <c r="C80" s="60"/>
      <c r="D80" s="66"/>
      <c r="E80" s="61">
        <f t="shared" si="5"/>
        <v>2400228.48</v>
      </c>
      <c r="F80" s="65">
        <v>45504</v>
      </c>
      <c r="G80" s="64">
        <f t="shared" si="4"/>
        <v>0</v>
      </c>
      <c r="H80" s="65">
        <f t="shared" si="6"/>
        <v>45474</v>
      </c>
      <c r="I80" s="65">
        <f t="shared" si="3"/>
        <v>45504</v>
      </c>
      <c r="J80" s="60">
        <v>45514</v>
      </c>
    </row>
    <row r="81" spans="1:10" ht="12" customHeight="1">
      <c r="A81" s="5"/>
      <c r="B81" s="59">
        <f t="shared" si="1"/>
        <v>55</v>
      </c>
      <c r="C81" s="60"/>
      <c r="D81" s="66"/>
      <c r="E81" s="61">
        <f t="shared" si="5"/>
        <v>2400228.48</v>
      </c>
      <c r="F81" s="65">
        <v>45535</v>
      </c>
      <c r="G81" s="64">
        <f t="shared" si="4"/>
        <v>0</v>
      </c>
      <c r="H81" s="65">
        <f t="shared" si="6"/>
        <v>45505</v>
      </c>
      <c r="I81" s="65">
        <f t="shared" si="3"/>
        <v>45535</v>
      </c>
      <c r="J81" s="60">
        <v>45545</v>
      </c>
    </row>
    <row r="82" spans="1:10" ht="12" customHeight="1">
      <c r="A82" s="5"/>
      <c r="B82" s="59">
        <f t="shared" si="1"/>
        <v>56</v>
      </c>
      <c r="C82" s="65">
        <v>45565</v>
      </c>
      <c r="D82" s="66">
        <v>133613.85</v>
      </c>
      <c r="E82" s="61">
        <f t="shared" si="5"/>
        <v>2266614.63</v>
      </c>
      <c r="F82" s="65">
        <v>45565</v>
      </c>
      <c r="G82" s="64">
        <f t="shared" si="4"/>
        <v>0</v>
      </c>
      <c r="H82" s="65">
        <f t="shared" si="6"/>
        <v>45536</v>
      </c>
      <c r="I82" s="65">
        <f t="shared" si="3"/>
        <v>45565</v>
      </c>
      <c r="J82" s="60">
        <v>45575</v>
      </c>
    </row>
    <row r="83" spans="1:10" ht="12" customHeight="1">
      <c r="A83" s="5"/>
      <c r="B83" s="59">
        <f t="shared" si="1"/>
        <v>57</v>
      </c>
      <c r="C83" s="60"/>
      <c r="D83" s="66"/>
      <c r="E83" s="61">
        <f t="shared" si="5"/>
        <v>2266614.63</v>
      </c>
      <c r="F83" s="65">
        <v>45596</v>
      </c>
      <c r="G83" s="64">
        <f t="shared" si="4"/>
        <v>0</v>
      </c>
      <c r="H83" s="65">
        <f t="shared" si="6"/>
        <v>45566</v>
      </c>
      <c r="I83" s="65">
        <f t="shared" si="3"/>
        <v>45596</v>
      </c>
      <c r="J83" s="60">
        <v>45606</v>
      </c>
    </row>
    <row r="84" spans="1:10" ht="12" customHeight="1">
      <c r="A84" s="5"/>
      <c r="B84" s="59">
        <f t="shared" si="1"/>
        <v>58</v>
      </c>
      <c r="C84" s="65"/>
      <c r="D84" s="66"/>
      <c r="E84" s="61">
        <f t="shared" si="5"/>
        <v>2266614.63</v>
      </c>
      <c r="F84" s="65">
        <v>45626</v>
      </c>
      <c r="G84" s="64">
        <f t="shared" si="4"/>
        <v>0</v>
      </c>
      <c r="H84" s="65">
        <f t="shared" si="6"/>
        <v>45597</v>
      </c>
      <c r="I84" s="65">
        <f t="shared" si="3"/>
        <v>45626</v>
      </c>
      <c r="J84" s="60">
        <v>45636</v>
      </c>
    </row>
    <row r="85" spans="1:10" ht="12" customHeight="1">
      <c r="A85" s="5"/>
      <c r="B85" s="59">
        <f t="shared" si="1"/>
        <v>59</v>
      </c>
      <c r="C85" s="65">
        <v>45657</v>
      </c>
      <c r="D85" s="66"/>
      <c r="E85" s="61">
        <f t="shared" si="5"/>
        <v>2266614.63</v>
      </c>
      <c r="F85" s="65">
        <v>45657</v>
      </c>
      <c r="G85" s="64">
        <f t="shared" si="4"/>
        <v>0</v>
      </c>
      <c r="H85" s="65">
        <f t="shared" si="6"/>
        <v>45627</v>
      </c>
      <c r="I85" s="65">
        <f t="shared" si="3"/>
        <v>45657</v>
      </c>
      <c r="J85" s="60" t="s">
        <v>33</v>
      </c>
    </row>
    <row r="86" spans="1:10" ht="12" customHeight="1">
      <c r="A86" s="5"/>
      <c r="B86" s="59">
        <f t="shared" si="1"/>
        <v>60</v>
      </c>
      <c r="C86" s="65"/>
      <c r="D86" s="66"/>
      <c r="E86" s="61">
        <f t="shared" si="5"/>
        <v>2266614.63</v>
      </c>
      <c r="F86" s="65">
        <v>45688</v>
      </c>
      <c r="G86" s="64">
        <f t="shared" si="4"/>
        <v>0</v>
      </c>
      <c r="H86" s="65">
        <f t="shared" si="6"/>
        <v>45658</v>
      </c>
      <c r="I86" s="65">
        <f t="shared" si="3"/>
        <v>45688</v>
      </c>
      <c r="J86" s="60">
        <v>45698</v>
      </c>
    </row>
    <row r="87" spans="1:10" ht="12" customHeight="1">
      <c r="A87" s="5"/>
      <c r="B87" s="59">
        <f t="shared" si="1"/>
        <v>61</v>
      </c>
      <c r="C87" s="65"/>
      <c r="D87" s="66"/>
      <c r="E87" s="61">
        <f t="shared" si="5"/>
        <v>2266614.63</v>
      </c>
      <c r="F87" s="65">
        <v>45716</v>
      </c>
      <c r="G87" s="64">
        <f t="shared" si="4"/>
        <v>0</v>
      </c>
      <c r="H87" s="65">
        <f t="shared" si="6"/>
        <v>45689</v>
      </c>
      <c r="I87" s="65">
        <f t="shared" si="3"/>
        <v>45716</v>
      </c>
      <c r="J87" s="60">
        <v>45726</v>
      </c>
    </row>
    <row r="88" spans="1:10" ht="12" customHeight="1">
      <c r="A88" s="5"/>
      <c r="B88" s="59">
        <f t="shared" si="1"/>
        <v>62</v>
      </c>
      <c r="C88" s="65">
        <v>45747</v>
      </c>
      <c r="D88" s="66">
        <v>400000</v>
      </c>
      <c r="E88" s="61">
        <f t="shared" si="5"/>
        <v>1866614.63</v>
      </c>
      <c r="F88" s="65">
        <v>45747</v>
      </c>
      <c r="G88" s="64">
        <f t="shared" si="4"/>
        <v>0</v>
      </c>
      <c r="H88" s="65">
        <f t="shared" si="6"/>
        <v>45717</v>
      </c>
      <c r="I88" s="65">
        <f t="shared" si="3"/>
        <v>45747</v>
      </c>
      <c r="J88" s="60">
        <v>45757</v>
      </c>
    </row>
    <row r="89" spans="1:10" ht="12" customHeight="1">
      <c r="A89" s="5"/>
      <c r="B89" s="59">
        <f t="shared" si="1"/>
        <v>63</v>
      </c>
      <c r="C89" s="60"/>
      <c r="D89" s="66"/>
      <c r="E89" s="61">
        <f t="shared" si="5"/>
        <v>1866614.63</v>
      </c>
      <c r="F89" s="65">
        <v>45777</v>
      </c>
      <c r="G89" s="64">
        <f t="shared" si="4"/>
        <v>0</v>
      </c>
      <c r="H89" s="65">
        <f t="shared" si="6"/>
        <v>45748</v>
      </c>
      <c r="I89" s="65">
        <f t="shared" si="3"/>
        <v>45777</v>
      </c>
      <c r="J89" s="60">
        <v>45787</v>
      </c>
    </row>
    <row r="90" spans="1:10" ht="12" customHeight="1">
      <c r="A90" s="5"/>
      <c r="B90" s="59">
        <f t="shared" si="1"/>
        <v>64</v>
      </c>
      <c r="C90" s="60"/>
      <c r="D90" s="66"/>
      <c r="E90" s="61">
        <f t="shared" si="5"/>
        <v>1866614.63</v>
      </c>
      <c r="F90" s="65">
        <v>45808</v>
      </c>
      <c r="G90" s="64">
        <f t="shared" si="4"/>
        <v>0</v>
      </c>
      <c r="H90" s="65">
        <f t="shared" si="6"/>
        <v>45778</v>
      </c>
      <c r="I90" s="65">
        <f t="shared" si="3"/>
        <v>45808</v>
      </c>
      <c r="J90" s="60">
        <v>45818</v>
      </c>
    </row>
    <row r="91" spans="1:10" ht="12" customHeight="1">
      <c r="A91" s="5"/>
      <c r="B91" s="59">
        <f t="shared" si="1"/>
        <v>65</v>
      </c>
      <c r="C91" s="65">
        <v>45838</v>
      </c>
      <c r="D91" s="66">
        <v>500000</v>
      </c>
      <c r="E91" s="61">
        <f t="shared" si="5"/>
        <v>1366614.63</v>
      </c>
      <c r="F91" s="65">
        <v>45838</v>
      </c>
      <c r="G91" s="64">
        <f t="shared" si="4"/>
        <v>0</v>
      </c>
      <c r="H91" s="65">
        <f t="shared" si="6"/>
        <v>45809</v>
      </c>
      <c r="I91" s="65">
        <f t="shared" si="3"/>
        <v>45838</v>
      </c>
      <c r="J91" s="60">
        <v>45848</v>
      </c>
    </row>
    <row r="92" spans="1:10" ht="12" customHeight="1">
      <c r="A92" s="5"/>
      <c r="B92" s="59">
        <f t="shared" si="1"/>
        <v>66</v>
      </c>
      <c r="C92" s="60"/>
      <c r="D92" s="66"/>
      <c r="E92" s="61">
        <f t="shared" si="5"/>
        <v>1366614.63</v>
      </c>
      <c r="F92" s="65">
        <v>45869</v>
      </c>
      <c r="G92" s="64">
        <f t="shared" si="4"/>
        <v>0</v>
      </c>
      <c r="H92" s="65">
        <f t="shared" si="6"/>
        <v>45839</v>
      </c>
      <c r="I92" s="65">
        <f t="shared" si="3"/>
        <v>45869</v>
      </c>
      <c r="J92" s="60">
        <v>45879</v>
      </c>
    </row>
    <row r="93" spans="1:10" ht="12" customHeight="1">
      <c r="A93" s="5"/>
      <c r="B93" s="59">
        <f t="shared" si="1"/>
        <v>67</v>
      </c>
      <c r="C93" s="60"/>
      <c r="D93" s="66"/>
      <c r="E93" s="61">
        <f t="shared" si="5"/>
        <v>1366614.63</v>
      </c>
      <c r="F93" s="65">
        <v>45900</v>
      </c>
      <c r="G93" s="64">
        <f t="shared" si="4"/>
        <v>0</v>
      </c>
      <c r="H93" s="65">
        <f t="shared" si="6"/>
        <v>45870</v>
      </c>
      <c r="I93" s="65">
        <f t="shared" si="3"/>
        <v>45900</v>
      </c>
      <c r="J93" s="60">
        <v>45910</v>
      </c>
    </row>
    <row r="94" spans="1:10" ht="12" customHeight="1">
      <c r="A94" s="5"/>
      <c r="B94" s="59">
        <f t="shared" si="1"/>
        <v>68</v>
      </c>
      <c r="C94" s="65">
        <v>45930</v>
      </c>
      <c r="D94" s="66">
        <v>500000</v>
      </c>
      <c r="E94" s="61">
        <f t="shared" si="5"/>
        <v>866614.6299999999</v>
      </c>
      <c r="F94" s="65">
        <v>45930</v>
      </c>
      <c r="G94" s="64">
        <f t="shared" si="4"/>
        <v>0</v>
      </c>
      <c r="H94" s="65">
        <f t="shared" si="6"/>
        <v>45901</v>
      </c>
      <c r="I94" s="65">
        <f t="shared" si="3"/>
        <v>45930</v>
      </c>
      <c r="J94" s="60">
        <v>45940</v>
      </c>
    </row>
    <row r="95" spans="1:10" ht="12" customHeight="1">
      <c r="A95" s="5"/>
      <c r="B95" s="59">
        <f t="shared" si="1"/>
        <v>69</v>
      </c>
      <c r="C95" s="60"/>
      <c r="D95" s="66"/>
      <c r="E95" s="61">
        <f t="shared" si="5"/>
        <v>866614.6299999999</v>
      </c>
      <c r="F95" s="65">
        <v>45961</v>
      </c>
      <c r="G95" s="64">
        <f t="shared" si="4"/>
        <v>0</v>
      </c>
      <c r="H95" s="65">
        <f t="shared" si="6"/>
        <v>45931</v>
      </c>
      <c r="I95" s="65">
        <f t="shared" si="3"/>
        <v>45961</v>
      </c>
      <c r="J95" s="60">
        <v>45971</v>
      </c>
    </row>
    <row r="96" spans="1:10" ht="12" customHeight="1">
      <c r="A96" s="5"/>
      <c r="B96" s="59">
        <f t="shared" si="1"/>
        <v>70</v>
      </c>
      <c r="C96" s="65"/>
      <c r="D96" s="66"/>
      <c r="E96" s="61">
        <f t="shared" si="5"/>
        <v>866614.6299999999</v>
      </c>
      <c r="F96" s="65">
        <v>45991</v>
      </c>
      <c r="G96" s="64">
        <f t="shared" si="4"/>
        <v>0</v>
      </c>
      <c r="H96" s="65">
        <f t="shared" si="6"/>
        <v>45962</v>
      </c>
      <c r="I96" s="65">
        <f t="shared" si="3"/>
        <v>45991</v>
      </c>
      <c r="J96" s="60">
        <v>46001</v>
      </c>
    </row>
    <row r="97" spans="1:10" ht="12" customHeight="1">
      <c r="A97" s="5"/>
      <c r="B97" s="59">
        <f t="shared" si="1"/>
        <v>71</v>
      </c>
      <c r="C97" s="65">
        <v>46022</v>
      </c>
      <c r="D97" s="66">
        <v>150463.29</v>
      </c>
      <c r="E97" s="61">
        <f t="shared" si="5"/>
        <v>716151.3399999999</v>
      </c>
      <c r="F97" s="65">
        <v>46022</v>
      </c>
      <c r="G97" s="64">
        <f t="shared" si="4"/>
        <v>0</v>
      </c>
      <c r="H97" s="65">
        <f t="shared" si="6"/>
        <v>45992</v>
      </c>
      <c r="I97" s="65">
        <f t="shared" si="3"/>
        <v>46022</v>
      </c>
      <c r="J97" s="60">
        <v>46032</v>
      </c>
    </row>
    <row r="98" spans="1:10" ht="12" customHeight="1">
      <c r="A98" s="5"/>
      <c r="B98" s="59">
        <f t="shared" si="1"/>
        <v>72</v>
      </c>
      <c r="C98" s="60"/>
      <c r="D98" s="66"/>
      <c r="E98" s="61">
        <f t="shared" si="5"/>
        <v>716151.3399999999</v>
      </c>
      <c r="F98" s="65">
        <v>46053</v>
      </c>
      <c r="G98" s="64">
        <f t="shared" si="4"/>
        <v>0</v>
      </c>
      <c r="H98" s="65">
        <f t="shared" si="6"/>
        <v>46023</v>
      </c>
      <c r="I98" s="65">
        <f t="shared" si="3"/>
        <v>46053</v>
      </c>
      <c r="J98" s="60">
        <v>46063</v>
      </c>
    </row>
    <row r="99" spans="1:10" ht="12" customHeight="1">
      <c r="A99" s="5"/>
      <c r="B99" s="59">
        <f t="shared" si="1"/>
        <v>73</v>
      </c>
      <c r="C99" s="60"/>
      <c r="D99" s="66"/>
      <c r="E99" s="61">
        <f t="shared" si="5"/>
        <v>716151.3399999999</v>
      </c>
      <c r="F99" s="65">
        <v>46081</v>
      </c>
      <c r="G99" s="64">
        <f t="shared" si="4"/>
        <v>0</v>
      </c>
      <c r="H99" s="65">
        <f t="shared" si="6"/>
        <v>46054</v>
      </c>
      <c r="I99" s="65">
        <f t="shared" si="3"/>
        <v>46081</v>
      </c>
      <c r="J99" s="60">
        <v>46091</v>
      </c>
    </row>
    <row r="100" spans="1:10" ht="12" customHeight="1">
      <c r="A100" s="5"/>
      <c r="B100" s="59">
        <f t="shared" si="1"/>
        <v>74</v>
      </c>
      <c r="C100" s="65">
        <v>46112</v>
      </c>
      <c r="D100" s="66">
        <v>716151.34</v>
      </c>
      <c r="E100" s="61">
        <f t="shared" si="5"/>
        <v>0</v>
      </c>
      <c r="F100" s="65">
        <v>46112</v>
      </c>
      <c r="G100" s="64">
        <f t="shared" si="4"/>
        <v>0</v>
      </c>
      <c r="H100" s="65">
        <f t="shared" si="6"/>
        <v>46082</v>
      </c>
      <c r="I100" s="65">
        <f t="shared" si="3"/>
        <v>46112</v>
      </c>
      <c r="J100" s="60">
        <v>46122</v>
      </c>
    </row>
    <row r="101" spans="1:10" ht="12" customHeight="1">
      <c r="A101" s="5"/>
      <c r="B101" s="59">
        <f t="shared" si="1"/>
        <v>75</v>
      </c>
      <c r="C101" s="60"/>
      <c r="D101" s="66"/>
      <c r="E101" s="61">
        <f t="shared" si="5"/>
        <v>0</v>
      </c>
      <c r="F101" s="65">
        <v>46142</v>
      </c>
      <c r="G101" s="64">
        <f t="shared" si="4"/>
        <v>0</v>
      </c>
      <c r="H101" s="65">
        <f t="shared" si="6"/>
        <v>46113</v>
      </c>
      <c r="I101" s="65">
        <f t="shared" si="3"/>
        <v>46142</v>
      </c>
      <c r="J101" s="60">
        <v>46152</v>
      </c>
    </row>
    <row r="102" spans="1:10" ht="12" customHeight="1">
      <c r="A102" s="5"/>
      <c r="B102" s="59">
        <f t="shared" si="1"/>
        <v>76</v>
      </c>
      <c r="C102" s="65"/>
      <c r="D102" s="66"/>
      <c r="E102" s="61">
        <f t="shared" si="5"/>
        <v>0</v>
      </c>
      <c r="F102" s="65">
        <v>46173</v>
      </c>
      <c r="G102" s="64">
        <f t="shared" si="4"/>
        <v>0</v>
      </c>
      <c r="H102" s="65">
        <f t="shared" si="6"/>
        <v>46143</v>
      </c>
      <c r="I102" s="65">
        <f t="shared" si="3"/>
        <v>46173</v>
      </c>
      <c r="J102" s="60">
        <v>46183</v>
      </c>
    </row>
    <row r="103" spans="1:10" ht="12" customHeight="1">
      <c r="A103" s="5"/>
      <c r="B103" s="59">
        <f t="shared" si="1"/>
        <v>77</v>
      </c>
      <c r="C103" s="65">
        <v>46203</v>
      </c>
      <c r="D103" s="66"/>
      <c r="E103" s="61">
        <f t="shared" si="5"/>
        <v>0</v>
      </c>
      <c r="F103" s="65">
        <v>46203</v>
      </c>
      <c r="G103" s="64">
        <f t="shared" si="4"/>
        <v>0</v>
      </c>
      <c r="H103" s="65">
        <v>45261</v>
      </c>
      <c r="I103" s="65">
        <v>45291</v>
      </c>
      <c r="J103" s="60">
        <v>46213</v>
      </c>
    </row>
    <row r="104" spans="1:10" ht="12" customHeight="1">
      <c r="A104" s="5"/>
      <c r="B104" s="59">
        <f t="shared" si="1"/>
        <v>78</v>
      </c>
      <c r="C104" s="65"/>
      <c r="D104" s="66"/>
      <c r="E104" s="61">
        <f t="shared" si="5"/>
        <v>0</v>
      </c>
      <c r="F104" s="65">
        <v>46234</v>
      </c>
      <c r="G104" s="64">
        <f t="shared" si="4"/>
        <v>0</v>
      </c>
      <c r="H104" s="65">
        <f aca="true" t="shared" si="7" ref="H104:H109">F103+1</f>
        <v>46204</v>
      </c>
      <c r="I104" s="65">
        <f aca="true" t="shared" si="8" ref="I104:I109">F104</f>
        <v>46234</v>
      </c>
      <c r="J104" s="60">
        <v>46244</v>
      </c>
    </row>
    <row r="105" spans="1:10" ht="12" customHeight="1">
      <c r="A105" s="5"/>
      <c r="B105" s="59">
        <f t="shared" si="1"/>
        <v>79</v>
      </c>
      <c r="C105" s="65"/>
      <c r="D105" s="66"/>
      <c r="E105" s="61">
        <f t="shared" si="5"/>
        <v>0</v>
      </c>
      <c r="F105" s="65">
        <v>46265</v>
      </c>
      <c r="G105" s="64">
        <f t="shared" si="4"/>
        <v>0</v>
      </c>
      <c r="H105" s="65">
        <f t="shared" si="7"/>
        <v>46235</v>
      </c>
      <c r="I105" s="65">
        <f t="shared" si="8"/>
        <v>46265</v>
      </c>
      <c r="J105" s="60">
        <v>46275</v>
      </c>
    </row>
    <row r="106" spans="1:10" ht="12" customHeight="1">
      <c r="A106" s="5"/>
      <c r="B106" s="59">
        <f t="shared" si="1"/>
        <v>80</v>
      </c>
      <c r="C106" s="65">
        <v>46295</v>
      </c>
      <c r="D106" s="66"/>
      <c r="E106" s="61">
        <f t="shared" si="5"/>
        <v>0</v>
      </c>
      <c r="F106" s="65">
        <v>46295</v>
      </c>
      <c r="G106" s="64">
        <f t="shared" si="4"/>
        <v>0</v>
      </c>
      <c r="H106" s="65">
        <f t="shared" si="7"/>
        <v>46266</v>
      </c>
      <c r="I106" s="65">
        <f t="shared" si="8"/>
        <v>46295</v>
      </c>
      <c r="J106" s="60">
        <v>46305</v>
      </c>
    </row>
    <row r="107" spans="1:10" ht="12" customHeight="1">
      <c r="A107" s="5"/>
      <c r="B107" s="59">
        <f t="shared" si="1"/>
        <v>81</v>
      </c>
      <c r="C107" s="60"/>
      <c r="D107" s="66"/>
      <c r="E107" s="61">
        <f t="shared" si="5"/>
        <v>0</v>
      </c>
      <c r="F107" s="65">
        <v>46326</v>
      </c>
      <c r="G107" s="64">
        <f t="shared" si="4"/>
        <v>0</v>
      </c>
      <c r="H107" s="65">
        <f t="shared" si="7"/>
        <v>46296</v>
      </c>
      <c r="I107" s="65">
        <f t="shared" si="8"/>
        <v>46326</v>
      </c>
      <c r="J107" s="60">
        <v>46336</v>
      </c>
    </row>
    <row r="108" spans="1:10" ht="12" customHeight="1">
      <c r="A108" s="5"/>
      <c r="B108" s="59">
        <f t="shared" si="1"/>
        <v>82</v>
      </c>
      <c r="C108" s="60"/>
      <c r="D108" s="66"/>
      <c r="E108" s="61">
        <f t="shared" si="5"/>
        <v>0</v>
      </c>
      <c r="F108" s="65">
        <v>46356</v>
      </c>
      <c r="G108" s="64">
        <f t="shared" si="4"/>
        <v>0</v>
      </c>
      <c r="H108" s="65">
        <f t="shared" si="7"/>
        <v>46327</v>
      </c>
      <c r="I108" s="65">
        <f t="shared" si="8"/>
        <v>46356</v>
      </c>
      <c r="J108" s="60">
        <v>46366</v>
      </c>
    </row>
    <row r="109" spans="1:10" ht="12" customHeight="1">
      <c r="A109" s="5"/>
      <c r="B109" s="59">
        <f t="shared" si="1"/>
        <v>83</v>
      </c>
      <c r="C109" s="65">
        <v>46387</v>
      </c>
      <c r="D109" s="66"/>
      <c r="E109" s="61">
        <f t="shared" si="5"/>
        <v>0</v>
      </c>
      <c r="F109" s="65">
        <v>46387</v>
      </c>
      <c r="G109" s="64">
        <f t="shared" si="4"/>
        <v>0</v>
      </c>
      <c r="H109" s="65">
        <f t="shared" si="7"/>
        <v>46357</v>
      </c>
      <c r="I109" s="65">
        <f t="shared" si="8"/>
        <v>46387</v>
      </c>
      <c r="J109" s="60">
        <v>46397</v>
      </c>
    </row>
    <row r="110" spans="1:10" ht="12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5" ht="22.5" customHeight="1">
      <c r="A111" s="5"/>
      <c r="B111" s="86" t="s">
        <v>34</v>
      </c>
      <c r="C111" s="86"/>
      <c r="D111" s="86"/>
      <c r="E111" s="86"/>
      <c r="F111" s="86"/>
      <c r="G111" s="67">
        <f>SUM(G27:G109)</f>
        <v>0</v>
      </c>
      <c r="H111" s="5"/>
      <c r="I111" s="5"/>
      <c r="J111" s="5"/>
      <c r="N111" s="68"/>
      <c r="O111" s="69"/>
    </row>
    <row r="112" spans="1:55" s="10" customFormat="1" ht="12.75">
      <c r="A112" s="5"/>
      <c r="B112" s="5"/>
      <c r="C112" s="5"/>
      <c r="D112" s="5"/>
      <c r="E112" s="70"/>
      <c r="F112" s="71"/>
      <c r="G112" s="7"/>
      <c r="H112" s="7"/>
      <c r="I112" s="7"/>
      <c r="J112" s="5"/>
      <c r="K112" s="4"/>
      <c r="L112" s="4"/>
      <c r="M112" s="4"/>
      <c r="N112" s="68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1:55" s="10" customFormat="1" ht="17.25">
      <c r="A113" s="5"/>
      <c r="B113" s="87" t="s">
        <v>35</v>
      </c>
      <c r="C113" s="87"/>
      <c r="D113" s="87"/>
      <c r="E113" s="87"/>
      <c r="F113" s="87"/>
      <c r="G113" s="72">
        <f>J20+G111</f>
        <v>0</v>
      </c>
      <c r="H113" s="5"/>
      <c r="I113" s="5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 s="10" customFormat="1" ht="12.75">
      <c r="A114" s="5"/>
      <c r="B114" s="5"/>
      <c r="C114" s="6"/>
      <c r="D114" s="5"/>
      <c r="E114" s="5"/>
      <c r="F114" s="73"/>
      <c r="G114" s="7"/>
      <c r="H114" s="7"/>
      <c r="I114" s="7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55" s="10" customFormat="1" ht="15.75" customHeight="1">
      <c r="A115" s="5"/>
      <c r="B115" s="5"/>
      <c r="C115" s="15" t="s">
        <v>36</v>
      </c>
      <c r="D115" s="5"/>
      <c r="E115" s="5"/>
      <c r="F115" s="74"/>
      <c r="G115" s="7"/>
      <c r="H115" s="7"/>
      <c r="I115" s="7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1:55" s="10" customFormat="1" ht="15.75" customHeight="1">
      <c r="A116" s="5"/>
      <c r="B116" s="5"/>
      <c r="C116" s="15" t="s">
        <v>37</v>
      </c>
      <c r="D116" s="75"/>
      <c r="E116" s="5"/>
      <c r="F116" s="74"/>
      <c r="G116" s="7"/>
      <c r="H116" s="7"/>
      <c r="I116" s="76"/>
      <c r="J116" s="77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</sheetData>
  <sheetProtection selectLockedCells="1" selectUnlockedCells="1"/>
  <mergeCells count="19">
    <mergeCell ref="G24:I24"/>
    <mergeCell ref="J24:J25"/>
    <mergeCell ref="H25:I25"/>
    <mergeCell ref="H26:I26"/>
    <mergeCell ref="B111:F111"/>
    <mergeCell ref="B113:F113"/>
    <mergeCell ref="B18:F18"/>
    <mergeCell ref="B20:E20"/>
    <mergeCell ref="B24:B25"/>
    <mergeCell ref="C24:C25"/>
    <mergeCell ref="D24:D25"/>
    <mergeCell ref="E24:E25"/>
    <mergeCell ref="F24:F25"/>
    <mergeCell ref="C3:J3"/>
    <mergeCell ref="F6:H6"/>
    <mergeCell ref="F7:H9"/>
    <mergeCell ref="B11:F11"/>
    <mergeCell ref="B13:F13"/>
    <mergeCell ref="B16:F16"/>
  </mergeCells>
  <printOptions/>
  <pageMargins left="0.7083333333333334" right="0.7083333333333334" top="0.3541666666666667" bottom="0.3541666666666667" header="0.5118055555555555" footer="0.5118055555555555"/>
  <pageSetup fitToHeight="1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Dąbkowska</dc:creator>
  <cp:keywords/>
  <dc:description/>
  <cp:lastModifiedBy>Barbara Dąbkowska</cp:lastModifiedBy>
  <dcterms:created xsi:type="dcterms:W3CDTF">2020-07-27T11:00:37Z</dcterms:created>
  <dcterms:modified xsi:type="dcterms:W3CDTF">2020-07-27T11:00:38Z</dcterms:modified>
  <cp:category/>
  <cp:version/>
  <cp:contentType/>
  <cp:contentStatus/>
</cp:coreProperties>
</file>